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'Лист1'!$A$1:$L$44</definedName>
  </definedNames>
  <calcPr fullCalcOnLoad="1"/>
</workbook>
</file>

<file path=xl/sharedStrings.xml><?xml version="1.0" encoding="utf-8"?>
<sst xmlns="http://schemas.openxmlformats.org/spreadsheetml/2006/main" count="153" uniqueCount="115">
  <si>
    <t>Обеспечение деятельности социально-психологической службы в системе образования области</t>
  </si>
  <si>
    <t>декабрь</t>
  </si>
  <si>
    <t>в течение года</t>
  </si>
  <si>
    <t>Аналитическая справка</t>
  </si>
  <si>
    <t>час.</t>
  </si>
  <si>
    <t>№ п/п</t>
  </si>
  <si>
    <t>№ П методики</t>
  </si>
  <si>
    <t>Виды выполняемых работ</t>
  </si>
  <si>
    <t>1.</t>
  </si>
  <si>
    <t xml:space="preserve">Психолого-педагогическое сопровождение образования в Самарской области                                                        </t>
  </si>
  <si>
    <t>Содержание, тема</t>
  </si>
  <si>
    <t>Норма времени</t>
  </si>
  <si>
    <t>Общий расчетный объем часов</t>
  </si>
  <si>
    <t xml:space="preserve">Мероприятия по реализации концепции профилактики злоупотребления ПАВ в образовательной среде                                                                  </t>
  </si>
  <si>
    <t>Психолого-педагогическое и социально-педагогическое сопровождение субъектов образовательной деятельности школ</t>
  </si>
  <si>
    <t>3.5.</t>
  </si>
  <si>
    <t>3.1.1.</t>
  </si>
  <si>
    <t>8.1.</t>
  </si>
  <si>
    <t>8.2.</t>
  </si>
  <si>
    <t>8.3.</t>
  </si>
  <si>
    <t>8.4.</t>
  </si>
  <si>
    <t>8.6.</t>
  </si>
  <si>
    <t>3.1.2.</t>
  </si>
  <si>
    <t>3.7.</t>
  </si>
  <si>
    <t>3.6.</t>
  </si>
  <si>
    <t>«Региональный социопсихологический центр»</t>
  </si>
  <si>
    <t>6 час.на 1 инд.диагностику</t>
  </si>
  <si>
    <t>20 час.на груп.диагностику</t>
  </si>
  <si>
    <t>3,75 час. на 1 гр.конс.</t>
  </si>
  <si>
    <t>2.</t>
  </si>
  <si>
    <t>ИТОГО по 2 направлению</t>
  </si>
  <si>
    <t>3.</t>
  </si>
  <si>
    <t xml:space="preserve">4. </t>
  </si>
  <si>
    <t>8.</t>
  </si>
  <si>
    <t>ИТОГО по 4 направлению</t>
  </si>
  <si>
    <t>Информационная справка об обновлениях сайта</t>
  </si>
  <si>
    <t>ИТОГО по 8 направлению</t>
  </si>
  <si>
    <t>Директор Регионального социопсихологического центра  ____________________    Т.Н.Клюева</t>
  </si>
  <si>
    <t>час.пед.-псих.и соц.-пед.сопровождения</t>
  </si>
  <si>
    <t xml:space="preserve">всего час. пед.-псих.и соц.пед. </t>
  </si>
  <si>
    <t>Психологическое сопровождение введения ФГОС</t>
  </si>
  <si>
    <t xml:space="preserve">8.1. Мониторинговые исследования </t>
  </si>
  <si>
    <t>Приложение 8.1.1.</t>
  </si>
  <si>
    <t>час. прак.работы специалистов кабинетов проф.нарко</t>
  </si>
  <si>
    <t>час. прак.работы пед.-пих. по сопров.ФГОС</t>
  </si>
  <si>
    <t>3,45 час.на 1 консультацию</t>
  </si>
  <si>
    <t>8.4. Консультатив-ная деятельность участников образовательного процесса</t>
  </si>
  <si>
    <t>4.18</t>
  </si>
  <si>
    <t>до 1900 час в год</t>
  </si>
  <si>
    <t>сентябрь-октябрь</t>
  </si>
  <si>
    <t>Информационная справка</t>
  </si>
  <si>
    <t>8.3. Психологическая диагностика</t>
  </si>
  <si>
    <t xml:space="preserve">6.1. </t>
  </si>
  <si>
    <t>4.9. Консультатив-ная деятельность участников образовательного процесса</t>
  </si>
  <si>
    <t>их них  -</t>
  </si>
  <si>
    <t>Всего час. по всем направлениям  -</t>
  </si>
  <si>
    <t>Информаци-онная справка</t>
  </si>
  <si>
    <t>Структурное подразделение министерства, формурующее государственное задание (ФИО руководителя/ специалиста)</t>
  </si>
  <si>
    <t>Еремин С.В.</t>
  </si>
  <si>
    <r>
      <rPr>
        <sz val="10"/>
        <rFont val="Times New Roman CYR"/>
        <family val="0"/>
      </rPr>
      <t xml:space="preserve"> Расчетный объем часов в                                    </t>
    </r>
    <r>
      <rPr>
        <b/>
        <sz val="10"/>
        <rFont val="Times New Roman CYR"/>
        <family val="0"/>
      </rPr>
      <t>1 квартале</t>
    </r>
  </si>
  <si>
    <t>Форма предостав-ления результата</t>
  </si>
  <si>
    <t>Подпись руководителя/ специалиста структурного подразделения министерства, формирую-щего государственное задание</t>
  </si>
  <si>
    <t>Сроки выпол-нения</t>
  </si>
  <si>
    <t>Степень выполнения ГЗ (полностью, частично, не выполнено) относительно запланирован-ного объема в отчетный период с указанием причин неисполнения или частичного исполнения</t>
  </si>
  <si>
    <t>Пряхина Ю.В.</t>
  </si>
  <si>
    <t>образования (повышения квалификации) специалистов: центром повышения квалификации -</t>
  </si>
  <si>
    <t>ОТЧЕТ</t>
  </si>
  <si>
    <t xml:space="preserve"> об исполнении государственного задания (ГЗ)</t>
  </si>
  <si>
    <t xml:space="preserve"> за I квартал 2012 года</t>
  </si>
  <si>
    <r>
      <t xml:space="preserve">120 час.на 1 прогр. развития </t>
    </r>
    <r>
      <rPr>
        <b/>
        <sz val="11"/>
        <rFont val="Times New Roman CYR"/>
        <family val="0"/>
      </rPr>
      <t>Приложение 4.1.1.</t>
    </r>
  </si>
  <si>
    <r>
      <rPr>
        <sz val="12"/>
        <rFont val="Times New Roman CYR"/>
        <family val="0"/>
      </rPr>
      <t xml:space="preserve">Косарева Е.Ю. </t>
    </r>
  </si>
  <si>
    <r>
      <t xml:space="preserve">36 час. на 1 мероприятие </t>
    </r>
    <r>
      <rPr>
        <b/>
        <sz val="11"/>
        <rFont val="Times New Roman CYR"/>
        <family val="0"/>
      </rPr>
      <t>Приложение 4.2.1.</t>
    </r>
  </si>
  <si>
    <r>
      <rPr>
        <sz val="12"/>
        <rFont val="Times New Roman CYR"/>
        <family val="0"/>
      </rPr>
      <t xml:space="preserve">Косарева Е.Ю. </t>
    </r>
    <r>
      <rPr>
        <sz val="10"/>
        <rFont val="Times New Roman CYR"/>
        <family val="1"/>
      </rPr>
      <t xml:space="preserve">  </t>
    </r>
  </si>
  <si>
    <r>
      <t xml:space="preserve">91,4 час. на 1 проф.прогр. </t>
    </r>
    <r>
      <rPr>
        <b/>
        <sz val="11"/>
        <rFont val="Times New Roman CYR"/>
        <family val="0"/>
      </rPr>
      <t>Приложение 4.3.1.</t>
    </r>
  </si>
  <si>
    <r>
      <rPr>
        <sz val="12"/>
        <rFont val="Times New Roman CYR"/>
        <family val="0"/>
      </rPr>
      <t xml:space="preserve">Косарева Е.Ю. </t>
    </r>
    <r>
      <rPr>
        <sz val="10"/>
        <rFont val="Times New Roman CYR"/>
        <family val="1"/>
      </rPr>
      <t xml:space="preserve">   </t>
    </r>
  </si>
  <si>
    <r>
      <t xml:space="preserve">68,6 час. на 1 прогр. </t>
    </r>
    <r>
      <rPr>
        <b/>
        <sz val="11"/>
        <rFont val="Times New Roman CYR"/>
        <family val="0"/>
      </rPr>
      <t>Приложение 4.6.1.</t>
    </r>
  </si>
  <si>
    <r>
      <t xml:space="preserve">1,75 час. на 1 первич. конс.и 1,7 час. на 1 вторич. (послед.) конс. </t>
    </r>
    <r>
      <rPr>
        <b/>
        <sz val="11"/>
        <rFont val="Times New Roman CYR"/>
        <family val="0"/>
      </rPr>
      <t>Приложение 4.9.1.</t>
    </r>
  </si>
  <si>
    <r>
      <t xml:space="preserve">2,5 час. на 1 первич. конс.и 2 час. на 1 вторич. (повтор.) конс. </t>
    </r>
    <r>
      <rPr>
        <b/>
        <sz val="11"/>
        <rFont val="Times New Roman CYR"/>
        <family val="0"/>
      </rPr>
      <t>Приложение 4.9.3.</t>
    </r>
  </si>
  <si>
    <r>
      <rPr>
        <sz val="12"/>
        <rFont val="Times New Roman CYR"/>
        <family val="0"/>
      </rPr>
      <t xml:space="preserve">Косарева Е.Ю. </t>
    </r>
    <r>
      <rPr>
        <sz val="10"/>
        <rFont val="Times New Roman CYR"/>
        <family val="1"/>
      </rPr>
      <t xml:space="preserve">     </t>
    </r>
  </si>
  <si>
    <r>
      <t xml:space="preserve">1,95 час. на 1 первич. конс.и 1,8 час. на 1 вторич. (послед.) конс. </t>
    </r>
    <r>
      <rPr>
        <b/>
        <sz val="11"/>
        <rFont val="Times New Roman CYR"/>
        <family val="0"/>
      </rPr>
      <t>Приложение 4.9.5.</t>
    </r>
  </si>
  <si>
    <r>
      <rPr>
        <sz val="12"/>
        <rFont val="Times New Roman CYR"/>
        <family val="0"/>
      </rPr>
      <t xml:space="preserve">Косарева Е.Ю. </t>
    </r>
    <r>
      <rPr>
        <sz val="10"/>
        <rFont val="Times New Roman CYR"/>
        <family val="1"/>
      </rPr>
      <t xml:space="preserve">    </t>
    </r>
  </si>
  <si>
    <t xml:space="preserve">8.1.1. Мониторинг формирования УУД учащихся </t>
  </si>
  <si>
    <t>январь-февраль, март-апрель</t>
  </si>
  <si>
    <r>
      <t>Пряхина Ю.В.</t>
    </r>
    <r>
      <rPr>
        <sz val="10"/>
        <color indexed="8"/>
        <rFont val="Times New Roman CYR"/>
        <family val="0"/>
      </rPr>
      <t xml:space="preserve">         </t>
    </r>
  </si>
  <si>
    <t>20 час.на 1 груп.диагностику</t>
  </si>
  <si>
    <t>октябрь-ноябрь</t>
  </si>
  <si>
    <t>6 час.на 1 уч-ся</t>
  </si>
  <si>
    <r>
      <t>Пряхина Ю.В.</t>
    </r>
    <r>
      <rPr>
        <sz val="10"/>
        <color indexed="8"/>
        <rFont val="Times New Roman CYR"/>
        <family val="1"/>
      </rPr>
      <t xml:space="preserve">          </t>
    </r>
  </si>
  <si>
    <t>4,5 час. на 1 консультацию</t>
  </si>
  <si>
    <r>
      <t>Пряхина Ю.В.</t>
    </r>
    <r>
      <rPr>
        <sz val="10"/>
        <color indexed="8"/>
        <rFont val="Times New Roman CYR"/>
        <family val="0"/>
      </rPr>
      <t xml:space="preserve">        </t>
    </r>
  </si>
  <si>
    <t>кол-во ставок</t>
  </si>
  <si>
    <t>час.научной, учебно-методю, издат. и др.раб.</t>
  </si>
  <si>
    <r>
      <t xml:space="preserve">4.1. Социально-психологическое и педагогическое </t>
    </r>
    <r>
      <rPr>
        <b/>
        <u val="single"/>
        <sz val="11"/>
        <rFont val="Times New Roman CYR"/>
        <family val="1"/>
      </rPr>
      <t>проектирование</t>
    </r>
  </si>
  <si>
    <r>
      <t xml:space="preserve">4.2. Социально-психологическое и педагогическое </t>
    </r>
    <r>
      <rPr>
        <b/>
        <u val="single"/>
        <sz val="11"/>
        <rFont val="Times New Roman CYR"/>
        <family val="1"/>
      </rPr>
      <t>просвещение</t>
    </r>
  </si>
  <si>
    <r>
      <t xml:space="preserve">4.3. Социально-психологическая и педагогическая </t>
    </r>
    <r>
      <rPr>
        <b/>
        <u val="single"/>
        <sz val="11"/>
        <rFont val="Times New Roman CYR"/>
        <family val="1"/>
      </rPr>
      <t>профилактика</t>
    </r>
  </si>
  <si>
    <r>
      <t xml:space="preserve">4.4. Социально-психологическая и педагогическая </t>
    </r>
    <r>
      <rPr>
        <b/>
        <u val="single"/>
        <sz val="11"/>
        <rFont val="Times New Roman CYR"/>
        <family val="1"/>
      </rPr>
      <t>диагностика</t>
    </r>
  </si>
  <si>
    <r>
      <t xml:space="preserve">4.6. Социально-психологическая </t>
    </r>
    <r>
      <rPr>
        <b/>
        <u val="single"/>
        <sz val="11"/>
        <rFont val="Times New Roman CYR"/>
        <family val="1"/>
      </rPr>
      <t>коррекция и развитие</t>
    </r>
  </si>
  <si>
    <t xml:space="preserve">Государственным бюджетным образовательным учреждением дополнительного профессионального </t>
  </si>
  <si>
    <t>2.4.4. Информационное наполнение сайта (19 обновлений)</t>
  </si>
  <si>
    <t>4.1.1. Разработка индивидуальных программ развития учащихся (по  1 инд.пр. в 40 ОУ на 300 уч-ся, итого 40 индив. программ)</t>
  </si>
  <si>
    <r>
      <t xml:space="preserve">4.2.1. Выступления на педсоветах и методических объединениях, организация и проведение информационных семинаров для педагогов, родимтельских собраний (по 8 мероп. пед.-псих. в 40 ОУ на 300 уч-ся, </t>
    </r>
    <r>
      <rPr>
        <sz val="11"/>
        <color indexed="8"/>
        <rFont val="Times New Roman CYR"/>
        <family val="0"/>
      </rPr>
      <t>итого 320 мероприятий)</t>
    </r>
  </si>
  <si>
    <r>
      <t xml:space="preserve">4.3.1. Проведение тренингов, реализация учебных курсов по профилактике негативных зависимостей, по обучению навыкам саморегуляции, по формированию социальных установок на здоровый образ жизни (по 2 прог.пед.-псих. в 40 ОУ на 300 уч-ся; , </t>
    </r>
    <r>
      <rPr>
        <sz val="11"/>
        <color indexed="8"/>
        <rFont val="Times New Roman CYR"/>
        <family val="0"/>
      </rPr>
      <t>итого 80 мероприятий)</t>
    </r>
  </si>
  <si>
    <r>
      <t xml:space="preserve">4.4.1. Индивидуальная диагностика по запросу (по 12 ин.диаг.пед.-псих. в 40 ОУ на 300 уч-ся, </t>
    </r>
    <r>
      <rPr>
        <sz val="11"/>
        <color indexed="8"/>
        <rFont val="Times New Roman CYR"/>
        <family val="0"/>
      </rPr>
      <t>итого 480 инд.диагностик)</t>
    </r>
  </si>
  <si>
    <r>
      <t xml:space="preserve">4.4.2. Групповая диагностика по запросу (по 4 гр.диаг.пед.-псих. в 40 ОУ на 300 уч-ся, </t>
    </r>
    <r>
      <rPr>
        <sz val="11"/>
        <color indexed="8"/>
        <rFont val="Times New Roman CYR"/>
        <family val="0"/>
      </rPr>
      <t>итого 160 гр.диагностик)</t>
    </r>
  </si>
  <si>
    <r>
      <t xml:space="preserve">4.6.1. Проведение индивидуальных и групповых коррекионно-развивающих занятий с учащимися (по 4 прог.пед.-псих. в 40 ОУ на 300 уч-ся , </t>
    </r>
    <r>
      <rPr>
        <sz val="11"/>
        <color indexed="8"/>
        <rFont val="Times New Roman CYR"/>
        <family val="0"/>
      </rPr>
      <t>итого 160 программ)</t>
    </r>
  </si>
  <si>
    <r>
      <t>4.9.1. Индивидуальные консультации педагогов ОУ (по 18 ин.конс. пед.-псих. в 40 ОУ на 300 у</t>
    </r>
    <r>
      <rPr>
        <sz val="11"/>
        <color indexed="8"/>
        <rFont val="Times New Roman CYR"/>
        <family val="0"/>
      </rPr>
      <t>ч-ся, итого по 720 конс-ций каждого вида, т.е.первичных и вторичных (повторных)</t>
    </r>
    <r>
      <rPr>
        <sz val="11"/>
        <color indexed="8"/>
        <rFont val="Times New Roman CYR"/>
        <family val="1"/>
      </rPr>
      <t>)</t>
    </r>
  </si>
  <si>
    <t>4.9.2. Групповые консультации педагогов ОУ ( по 2 гр.конс. пед.-псих. в 40 ОУ на 300 уч-ся, итого 80 гр. консультаций)</t>
  </si>
  <si>
    <t>4.9.3. Индивидуальные консультации родителей (по 16 ин.конс. пед.-псих. в 40 ОУ на 300 уч-ся, итого по 640 конс-ий каждого вида, т.е.первичных и вторичных (повторных))</t>
  </si>
  <si>
    <t>4.9.4. Групповые консультации родителей (по 3 гр.конс. пед.-псих. в 40 ОУ на 300 уч-ся, итого 120 гр.консультаций)</t>
  </si>
  <si>
    <t>4.9.5. Индивидуальные и групповые консультации учащихся ( по 25 конс. пед.-псих. в 40 ОУ на 300 уч-ся, итого по 1000 конс-ий каждого вида, т.е.первичных и вторичных (повторных))</t>
  </si>
  <si>
    <t>8.3.1. Индивидуальная диагностика учащихся экспериментальных школ, апробирующих ФГОС НОО во 2-х классах в 2011-2012 уч.г. (примерно 200 уч-ся)</t>
  </si>
  <si>
    <t>8.3.2. Индивидуальная диагностика учащихся экспериментальных школ, апробирующих ФГОС ООО в 5-х классах в 2012-2013 уч.г. (примерно 260 уч-ся, 13 групп)</t>
  </si>
  <si>
    <t>8.3.3. Психологическое сопровождение уч-ся 1-х классов в условиях введения ФГОС нового поколения (обслуж. 40 ОУ по 300 уч-ся, предполагается охватить 1200 уч-ся)</t>
  </si>
  <si>
    <t>8.4.1. Индивидуальные консультации педагогов ОУ по вопросам формирования УУД (по 4 ин.конс. пед.-псих. в 40 ОУ на 300 уч-ся , итого 160 конс-ий)</t>
  </si>
  <si>
    <t>8.4.2. Индивидуальные консультации родителей (по 9 ин.конс. пед.-псих. в 40 ОУ на 300 уч-ся , итого 360конс-ий)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</si>
</sst>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sz val="12"/>
      <color indexed="8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 CYR"/>
      <family val="1"/>
    </font>
    <font>
      <b/>
      <i/>
      <sz val="14"/>
      <name val="Arial"/>
      <family val="2"/>
    </font>
    <font>
      <b/>
      <i/>
      <sz val="14"/>
      <color indexed="12"/>
      <name val="Times New Roman CYR"/>
      <family val="1"/>
    </font>
    <font>
      <b/>
      <i/>
      <sz val="14"/>
      <color indexed="12"/>
      <name val="Arial"/>
      <family val="2"/>
    </font>
    <font>
      <sz val="12"/>
      <name val="Arial"/>
      <family val="2"/>
    </font>
    <font>
      <b/>
      <i/>
      <sz val="14"/>
      <color indexed="62"/>
      <name val="Times New Roman CYR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family val="1"/>
    </font>
    <font>
      <b/>
      <i/>
      <sz val="8"/>
      <color indexed="12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1"/>
    </font>
    <font>
      <sz val="8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30"/>
      <name val="Arial"/>
      <family val="2"/>
    </font>
    <font>
      <sz val="10"/>
      <color indexed="30"/>
      <name val="Times New Roman CYR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Times New Roman CYR"/>
      <family val="1"/>
    </font>
    <font>
      <b/>
      <i/>
      <sz val="14"/>
      <color indexed="8"/>
      <name val="Times New Roman CYR"/>
      <family val="1"/>
    </font>
    <font>
      <b/>
      <i/>
      <sz val="8"/>
      <color indexed="8"/>
      <name val="Times New Roman CYR"/>
      <family val="1"/>
    </font>
    <font>
      <sz val="12"/>
      <color indexed="8"/>
      <name val="Arial"/>
      <family val="2"/>
    </font>
    <font>
      <sz val="10"/>
      <color indexed="8"/>
      <name val="Times New Roman CYR"/>
      <family val="0"/>
    </font>
    <font>
      <b/>
      <i/>
      <sz val="12"/>
      <color indexed="12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name val="Times New Roman CYR"/>
      <family val="0"/>
    </font>
    <font>
      <sz val="9"/>
      <name val="Times New Roman CYR"/>
      <family val="1"/>
    </font>
    <font>
      <sz val="9"/>
      <name val="Times New Roman"/>
      <family val="1"/>
    </font>
    <font>
      <b/>
      <sz val="11"/>
      <color indexed="8"/>
      <name val="Times New Roman CYR"/>
      <family val="1"/>
    </font>
    <font>
      <b/>
      <sz val="11"/>
      <name val="Times New Roman CYR"/>
      <family val="1"/>
    </font>
    <font>
      <sz val="11"/>
      <color indexed="8"/>
      <name val="Times New Roman CYR"/>
      <family val="0"/>
    </font>
    <font>
      <sz val="12"/>
      <name val="Times New Roman"/>
      <family val="1"/>
    </font>
    <font>
      <b/>
      <sz val="13"/>
      <name val="Times New Roman CYR"/>
      <family val="1"/>
    </font>
    <font>
      <b/>
      <sz val="11"/>
      <color indexed="10"/>
      <name val="Times New Roman CYR"/>
      <family val="0"/>
    </font>
    <font>
      <b/>
      <u val="single"/>
      <sz val="11"/>
      <name val="Times New Roman CYR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sz val="9"/>
      <color indexed="8"/>
      <name val="Times New Roman CYR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Times New Roman CYR"/>
      <family val="1"/>
    </font>
    <font>
      <sz val="10"/>
      <color rgb="FFFF0000"/>
      <name val="Times New Roman"/>
      <family val="1"/>
    </font>
    <font>
      <sz val="12"/>
      <color theme="1"/>
      <name val="Times New Roman CYR"/>
      <family val="1"/>
    </font>
    <font>
      <sz val="11"/>
      <color theme="1"/>
      <name val="Times New Roman CYR"/>
      <family val="1"/>
    </font>
    <font>
      <sz val="12"/>
      <color rgb="FFFF0000"/>
      <name val="Times New Roman CYR"/>
      <family val="1"/>
    </font>
    <font>
      <sz val="10"/>
      <color theme="1"/>
      <name val="Arial"/>
      <family val="2"/>
    </font>
    <font>
      <b/>
      <sz val="11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0" xfId="0" applyAlignment="1">
      <alignment horizontal="right" vertical="top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Alignment="1">
      <alignment vertical="top"/>
    </xf>
    <xf numFmtId="0" fontId="2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164" fontId="29" fillId="0" borderId="0" xfId="0" applyNumberFormat="1" applyFont="1" applyAlignment="1">
      <alignment horizontal="left" vertical="top"/>
    </xf>
    <xf numFmtId="164" fontId="29" fillId="33" borderId="0" xfId="0" applyNumberFormat="1" applyFont="1" applyFill="1" applyAlignment="1">
      <alignment horizontal="left" vertical="top"/>
    </xf>
    <xf numFmtId="0" fontId="0" fillId="0" borderId="0" xfId="0" applyFont="1" applyAlignment="1">
      <alignment/>
    </xf>
    <xf numFmtId="0" fontId="16" fillId="33" borderId="0" xfId="0" applyFont="1" applyFill="1" applyAlignment="1">
      <alignment vertical="top"/>
    </xf>
    <xf numFmtId="0" fontId="32" fillId="33" borderId="10" xfId="0" applyFont="1" applyFill="1" applyBorder="1" applyAlignment="1">
      <alignment horizontal="left" vertical="top"/>
    </xf>
    <xf numFmtId="49" fontId="21" fillId="0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4" fillId="34" borderId="11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91" fillId="0" borderId="0" xfId="0" applyFont="1" applyAlignment="1">
      <alignment horizontal="center" vertical="top"/>
    </xf>
    <xf numFmtId="49" fontId="14" fillId="34" borderId="11" xfId="0" applyNumberFormat="1" applyFont="1" applyFill="1" applyBorder="1" applyAlignment="1">
      <alignment horizontal="center" vertical="top" wrapText="1"/>
    </xf>
    <xf numFmtId="49" fontId="22" fillId="34" borderId="11" xfId="0" applyNumberFormat="1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horizontal="right" vertical="top"/>
    </xf>
    <xf numFmtId="164" fontId="29" fillId="34" borderId="0" xfId="0" applyNumberFormat="1" applyFont="1" applyFill="1" applyAlignment="1">
      <alignment horizontal="left" vertical="top"/>
    </xf>
    <xf numFmtId="0" fontId="13" fillId="34" borderId="0" xfId="0" applyFont="1" applyFill="1" applyAlignment="1">
      <alignment/>
    </xf>
    <xf numFmtId="0" fontId="15" fillId="34" borderId="0" xfId="0" applyFont="1" applyFill="1" applyAlignment="1">
      <alignment vertical="top"/>
    </xf>
    <xf numFmtId="0" fontId="15" fillId="34" borderId="0" xfId="0" applyFont="1" applyFill="1" applyAlignment="1">
      <alignment/>
    </xf>
    <xf numFmtId="49" fontId="17" fillId="34" borderId="11" xfId="0" applyNumberFormat="1" applyFont="1" applyFill="1" applyBorder="1" applyAlignment="1">
      <alignment horizontal="center" vertical="top" wrapText="1"/>
    </xf>
    <xf numFmtId="49" fontId="24" fillId="34" borderId="11" xfId="0" applyNumberFormat="1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top" wrapText="1"/>
    </xf>
    <xf numFmtId="2" fontId="2" fillId="34" borderId="13" xfId="0" applyNumberFormat="1" applyFont="1" applyFill="1" applyBorder="1" applyAlignment="1">
      <alignment horizontal="right" vertical="top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27" fillId="34" borderId="0" xfId="0" applyFont="1" applyFill="1" applyAlignment="1">
      <alignment vertical="top"/>
    </xf>
    <xf numFmtId="0" fontId="27" fillId="34" borderId="0" xfId="0" applyFont="1" applyFill="1" applyAlignment="1">
      <alignment/>
    </xf>
    <xf numFmtId="0" fontId="0" fillId="34" borderId="0" xfId="0" applyFill="1" applyAlignment="1">
      <alignment vertical="top"/>
    </xf>
    <xf numFmtId="0" fontId="0" fillId="34" borderId="0" xfId="0" applyFill="1" applyAlignment="1">
      <alignment/>
    </xf>
    <xf numFmtId="0" fontId="22" fillId="34" borderId="11" xfId="0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4" fontId="29" fillId="33" borderId="0" xfId="0" applyNumberFormat="1" applyFont="1" applyFill="1" applyAlignment="1">
      <alignment horizontal="left" vertical="center"/>
    </xf>
    <xf numFmtId="49" fontId="14" fillId="34" borderId="14" xfId="0" applyNumberFormat="1" applyFont="1" applyFill="1" applyBorder="1" applyAlignment="1">
      <alignment horizontal="center" vertical="top" wrapText="1"/>
    </xf>
    <xf numFmtId="49" fontId="22" fillId="34" borderId="15" xfId="0" applyNumberFormat="1" applyFont="1" applyFill="1" applyBorder="1" applyAlignment="1">
      <alignment horizontal="center" vertical="top" wrapText="1"/>
    </xf>
    <xf numFmtId="49" fontId="41" fillId="34" borderId="16" xfId="0" applyNumberFormat="1" applyFont="1" applyFill="1" applyBorder="1" applyAlignment="1">
      <alignment horizontal="left" vertical="top"/>
    </xf>
    <xf numFmtId="0" fontId="42" fillId="34" borderId="15" xfId="0" applyFont="1" applyFill="1" applyBorder="1" applyAlignment="1">
      <alignment horizontal="center" vertical="top" wrapText="1"/>
    </xf>
    <xf numFmtId="0" fontId="14" fillId="34" borderId="15" xfId="0" applyFont="1" applyFill="1" applyBorder="1" applyAlignment="1">
      <alignment horizontal="center" vertical="top" wrapText="1"/>
    </xf>
    <xf numFmtId="0" fontId="15" fillId="34" borderId="0" xfId="0" applyFont="1" applyFill="1" applyAlignment="1">
      <alignment horizontal="right" vertical="top"/>
    </xf>
    <xf numFmtId="0" fontId="92" fillId="34" borderId="0" xfId="0" applyFont="1" applyFill="1" applyAlignment="1">
      <alignment horizontal="center" vertical="top"/>
    </xf>
    <xf numFmtId="0" fontId="44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3" fillId="6" borderId="13" xfId="0" applyFont="1" applyFill="1" applyBorder="1" applyAlignment="1">
      <alignment horizontal="center" vertical="center" wrapText="1"/>
    </xf>
    <xf numFmtId="0" fontId="9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42" fillId="34" borderId="17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94" fillId="34" borderId="13" xfId="0" applyFont="1" applyFill="1" applyBorder="1" applyAlignment="1">
      <alignment horizontal="center" vertical="center" wrapText="1"/>
    </xf>
    <xf numFmtId="2" fontId="19" fillId="34" borderId="0" xfId="0" applyNumberFormat="1" applyFont="1" applyFill="1" applyAlignment="1">
      <alignment horizontal="right"/>
    </xf>
    <xf numFmtId="2" fontId="19" fillId="34" borderId="0" xfId="0" applyNumberFormat="1" applyFont="1" applyFill="1" applyBorder="1" applyAlignment="1">
      <alignment horizontal="right"/>
    </xf>
    <xf numFmtId="0" fontId="20" fillId="34" borderId="0" xfId="0" applyFont="1" applyFill="1" applyAlignment="1">
      <alignment/>
    </xf>
    <xf numFmtId="2" fontId="20" fillId="34" borderId="0" xfId="0" applyNumberFormat="1" applyFont="1" applyFill="1" applyAlignment="1">
      <alignment horizontal="right"/>
    </xf>
    <xf numFmtId="2" fontId="95" fillId="34" borderId="0" xfId="0" applyNumberFormat="1" applyFont="1" applyFill="1" applyAlignment="1">
      <alignment horizontal="right"/>
    </xf>
    <xf numFmtId="0" fontId="19" fillId="34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34" borderId="11" xfId="0" applyNumberFormat="1" applyFont="1" applyFill="1" applyBorder="1" applyAlignment="1">
      <alignment horizontal="center" vertical="top" wrapText="1"/>
    </xf>
    <xf numFmtId="49" fontId="21" fillId="34" borderId="1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right" vertical="top"/>
    </xf>
    <xf numFmtId="49" fontId="5" fillId="34" borderId="11" xfId="0" applyNumberFormat="1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right" vertical="top"/>
    </xf>
    <xf numFmtId="0" fontId="0" fillId="34" borderId="0" xfId="0" applyFill="1" applyAlignment="1">
      <alignment horizontal="right" vertical="top"/>
    </xf>
    <xf numFmtId="0" fontId="9" fillId="34" borderId="11" xfId="0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left" vertical="top" wrapText="1"/>
    </xf>
    <xf numFmtId="49" fontId="14" fillId="34" borderId="11" xfId="0" applyNumberFormat="1" applyFont="1" applyFill="1" applyBorder="1" applyAlignment="1">
      <alignment horizontal="left" vertical="top"/>
    </xf>
    <xf numFmtId="0" fontId="15" fillId="34" borderId="18" xfId="0" applyFont="1" applyFill="1" applyBorder="1" applyAlignment="1">
      <alignment/>
    </xf>
    <xf numFmtId="0" fontId="14" fillId="34" borderId="11" xfId="0" applyFont="1" applyFill="1" applyBorder="1" applyAlignment="1">
      <alignment horizontal="left" vertical="top"/>
    </xf>
    <xf numFmtId="0" fontId="15" fillId="34" borderId="18" xfId="0" applyFont="1" applyFill="1" applyBorder="1" applyAlignment="1">
      <alignment horizontal="right" vertical="top"/>
    </xf>
    <xf numFmtId="49" fontId="5" fillId="34" borderId="12" xfId="0" applyNumberFormat="1" applyFont="1" applyFill="1" applyBorder="1" applyAlignment="1">
      <alignment horizontal="center" vertical="top" wrapText="1"/>
    </xf>
    <xf numFmtId="49" fontId="21" fillId="34" borderId="12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16" fillId="34" borderId="0" xfId="0" applyFont="1" applyFill="1" applyAlignment="1">
      <alignment vertical="top"/>
    </xf>
    <xf numFmtId="0" fontId="96" fillId="34" borderId="19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48" fillId="34" borderId="11" xfId="0" applyFont="1" applyFill="1" applyBorder="1" applyAlignment="1">
      <alignment horizontal="center" vertical="top" wrapText="1"/>
    </xf>
    <xf numFmtId="0" fontId="18" fillId="34" borderId="11" xfId="0" applyFont="1" applyFill="1" applyBorder="1" applyAlignment="1">
      <alignment horizontal="left" vertical="top"/>
    </xf>
    <xf numFmtId="0" fontId="18" fillId="34" borderId="0" xfId="0" applyFont="1" applyFill="1" applyAlignment="1">
      <alignment horizontal="right" vertical="top"/>
    </xf>
    <xf numFmtId="164" fontId="18" fillId="34" borderId="0" xfId="0" applyNumberFormat="1" applyFont="1" applyFill="1" applyAlignment="1">
      <alignment horizontal="left" vertical="top"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vertical="top"/>
    </xf>
    <xf numFmtId="49" fontId="36" fillId="34" borderId="19" xfId="0" applyNumberFormat="1" applyFont="1" applyFill="1" applyBorder="1" applyAlignment="1">
      <alignment horizontal="center" vertical="top" wrapText="1"/>
    </xf>
    <xf numFmtId="49" fontId="25" fillId="34" borderId="19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/>
    </xf>
    <xf numFmtId="49" fontId="23" fillId="34" borderId="11" xfId="0" applyNumberFormat="1" applyFont="1" applyFill="1" applyBorder="1" applyAlignment="1">
      <alignment horizontal="center" vertical="top"/>
    </xf>
    <xf numFmtId="0" fontId="5" fillId="34" borderId="11" xfId="0" applyFont="1" applyFill="1" applyBorder="1" applyAlignment="1">
      <alignment vertical="top"/>
    </xf>
    <xf numFmtId="0" fontId="47" fillId="34" borderId="11" xfId="0" applyFont="1" applyFill="1" applyBorder="1" applyAlignment="1">
      <alignment vertical="top"/>
    </xf>
    <xf numFmtId="0" fontId="5" fillId="34" borderId="11" xfId="0" applyFont="1" applyFill="1" applyBorder="1" applyAlignment="1">
      <alignment horizontal="right" vertical="top"/>
    </xf>
    <xf numFmtId="0" fontId="5" fillId="34" borderId="0" xfId="0" applyFont="1" applyFill="1" applyAlignment="1">
      <alignment horizontal="right" vertical="top"/>
    </xf>
    <xf numFmtId="164" fontId="30" fillId="34" borderId="0" xfId="0" applyNumberFormat="1" applyFont="1" applyFill="1" applyAlignment="1">
      <alignment horizontal="left" vertical="top"/>
    </xf>
    <xf numFmtId="0" fontId="5" fillId="34" borderId="0" xfId="0" applyFont="1" applyFill="1" applyAlignment="1">
      <alignment vertical="top"/>
    </xf>
    <xf numFmtId="0" fontId="14" fillId="34" borderId="11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right" vertical="top"/>
    </xf>
    <xf numFmtId="0" fontId="5" fillId="34" borderId="11" xfId="0" applyFont="1" applyFill="1" applyBorder="1" applyAlignment="1">
      <alignment horizontal="justify" vertical="top" wrapText="1"/>
    </xf>
    <xf numFmtId="0" fontId="47" fillId="34" borderId="11" xfId="0" applyFont="1" applyFill="1" applyBorder="1" applyAlignment="1">
      <alignment horizontal="justify" vertical="top" wrapText="1"/>
    </xf>
    <xf numFmtId="0" fontId="13" fillId="34" borderId="18" xfId="0" applyFont="1" applyFill="1" applyBorder="1" applyAlignment="1">
      <alignment/>
    </xf>
    <xf numFmtId="0" fontId="12" fillId="34" borderId="11" xfId="0" applyFont="1" applyFill="1" applyBorder="1" applyAlignment="1">
      <alignment horizontal="justify" vertical="top" wrapText="1"/>
    </xf>
    <xf numFmtId="0" fontId="12" fillId="34" borderId="11" xfId="0" applyFont="1" applyFill="1" applyBorder="1" applyAlignment="1">
      <alignment/>
    </xf>
    <xf numFmtId="164" fontId="3" fillId="34" borderId="12" xfId="0" applyNumberFormat="1" applyFont="1" applyFill="1" applyBorder="1" applyAlignment="1">
      <alignment horizontal="center" vertical="top" wrapText="1"/>
    </xf>
    <xf numFmtId="0" fontId="97" fillId="34" borderId="12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/>
    </xf>
    <xf numFmtId="0" fontId="3" fillId="34" borderId="12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0" xfId="0" applyFont="1" applyFill="1" applyAlignment="1">
      <alignment vertical="top"/>
    </xf>
    <xf numFmtId="0" fontId="14" fillId="34" borderId="20" xfId="0" applyFont="1" applyFill="1" applyBorder="1" applyAlignment="1">
      <alignment horizontal="justify" vertical="top" wrapText="1"/>
    </xf>
    <xf numFmtId="0" fontId="14" fillId="34" borderId="0" xfId="0" applyFont="1" applyFill="1" applyBorder="1" applyAlignment="1">
      <alignment horizontal="justify" vertical="top" wrapText="1"/>
    </xf>
    <xf numFmtId="0" fontId="14" fillId="34" borderId="0" xfId="0" applyFont="1" applyFill="1" applyBorder="1" applyAlignment="1">
      <alignment horizontal="center" vertical="top" wrapText="1"/>
    </xf>
    <xf numFmtId="164" fontId="14" fillId="34" borderId="0" xfId="0" applyNumberFormat="1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right" vertical="top"/>
    </xf>
    <xf numFmtId="0" fontId="0" fillId="34" borderId="0" xfId="0" applyFont="1" applyFill="1" applyAlignment="1">
      <alignment horizontal="right" vertical="top"/>
    </xf>
    <xf numFmtId="0" fontId="15" fillId="34" borderId="15" xfId="0" applyFont="1" applyFill="1" applyBorder="1" applyAlignment="1">
      <alignment horizontal="right" vertical="top"/>
    </xf>
    <xf numFmtId="0" fontId="9" fillId="34" borderId="21" xfId="0" applyFont="1" applyFill="1" applyBorder="1" applyAlignment="1">
      <alignment horizontal="center" vertical="top" wrapText="1"/>
    </xf>
    <xf numFmtId="0" fontId="9" fillId="34" borderId="19" xfId="0" applyFont="1" applyFill="1" applyBorder="1" applyAlignment="1">
      <alignment horizontal="center" vertical="top" wrapText="1"/>
    </xf>
    <xf numFmtId="0" fontId="46" fillId="34" borderId="11" xfId="0" applyFont="1" applyFill="1" applyBorder="1" applyAlignment="1">
      <alignment horizontal="center" vertical="top" wrapText="1"/>
    </xf>
    <xf numFmtId="164" fontId="9" fillId="34" borderId="11" xfId="0" applyNumberFormat="1" applyFont="1" applyFill="1" applyBorder="1" applyAlignment="1">
      <alignment horizontal="center" vertical="top" wrapText="1"/>
    </xf>
    <xf numFmtId="0" fontId="39" fillId="34" borderId="11" xfId="0" applyFont="1" applyFill="1" applyBorder="1" applyAlignment="1">
      <alignment horizontal="right" vertical="top"/>
    </xf>
    <xf numFmtId="0" fontId="39" fillId="34" borderId="0" xfId="0" applyFont="1" applyFill="1" applyAlignment="1">
      <alignment horizontal="right" vertical="top"/>
    </xf>
    <xf numFmtId="164" fontId="39" fillId="34" borderId="0" xfId="0" applyNumberFormat="1" applyFont="1" applyFill="1" applyAlignment="1">
      <alignment horizontal="left" vertical="top"/>
    </xf>
    <xf numFmtId="0" fontId="39" fillId="34" borderId="0" xfId="0" applyFont="1" applyFill="1" applyAlignment="1">
      <alignment/>
    </xf>
    <xf numFmtId="0" fontId="39" fillId="34" borderId="0" xfId="0" applyFont="1" applyFill="1" applyAlignment="1">
      <alignment vertical="top"/>
    </xf>
    <xf numFmtId="0" fontId="18" fillId="34" borderId="19" xfId="0" applyFont="1" applyFill="1" applyBorder="1" applyAlignment="1">
      <alignment horizontal="left" vertical="top"/>
    </xf>
    <xf numFmtId="0" fontId="37" fillId="34" borderId="11" xfId="0" applyFont="1" applyFill="1" applyBorder="1" applyAlignment="1">
      <alignment horizontal="center" vertical="top" wrapText="1"/>
    </xf>
    <xf numFmtId="164" fontId="9" fillId="34" borderId="19" xfId="0" applyNumberFormat="1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 horizontal="center" vertical="top" wrapText="1"/>
    </xf>
    <xf numFmtId="0" fontId="35" fillId="34" borderId="0" xfId="0" applyFont="1" applyFill="1" applyAlignment="1">
      <alignment horizontal="right" vertical="top"/>
    </xf>
    <xf numFmtId="0" fontId="35" fillId="34" borderId="0" xfId="0" applyFont="1" applyFill="1" applyAlignment="1">
      <alignment/>
    </xf>
    <xf numFmtId="0" fontId="35" fillId="34" borderId="0" xfId="0" applyFont="1" applyFill="1" applyAlignment="1">
      <alignment vertical="top"/>
    </xf>
    <xf numFmtId="0" fontId="38" fillId="34" borderId="11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16" fontId="38" fillId="34" borderId="11" xfId="0" applyNumberFormat="1" applyFont="1" applyFill="1" applyBorder="1" applyAlignment="1">
      <alignment horizontal="center" vertical="top" wrapText="1"/>
    </xf>
    <xf numFmtId="0" fontId="48" fillId="34" borderId="16" xfId="0" applyFont="1" applyFill="1" applyBorder="1" applyAlignment="1">
      <alignment horizontal="center" vertical="top" wrapText="1"/>
    </xf>
    <xf numFmtId="0" fontId="98" fillId="34" borderId="21" xfId="0" applyFont="1" applyFill="1" applyBorder="1" applyAlignment="1">
      <alignment horizontal="center" vertical="top" wrapText="1"/>
    </xf>
    <xf numFmtId="0" fontId="98" fillId="34" borderId="19" xfId="0" applyFont="1" applyFill="1" applyBorder="1" applyAlignment="1">
      <alignment horizontal="center" vertical="top" wrapText="1"/>
    </xf>
    <xf numFmtId="0" fontId="97" fillId="34" borderId="16" xfId="0" applyFont="1" applyFill="1" applyBorder="1" applyAlignment="1">
      <alignment horizontal="center" vertical="top" wrapText="1"/>
    </xf>
    <xf numFmtId="164" fontId="96" fillId="34" borderId="19" xfId="0" applyNumberFormat="1" applyFont="1" applyFill="1" applyBorder="1" applyAlignment="1">
      <alignment horizontal="center" vertical="top" wrapText="1"/>
    </xf>
    <xf numFmtId="0" fontId="96" fillId="34" borderId="16" xfId="0" applyFont="1" applyFill="1" applyBorder="1" applyAlignment="1">
      <alignment horizontal="center" vertical="top" wrapText="1"/>
    </xf>
    <xf numFmtId="0" fontId="96" fillId="34" borderId="17" xfId="0" applyFont="1" applyFill="1" applyBorder="1" applyAlignment="1">
      <alignment horizontal="center" vertical="top" wrapText="1"/>
    </xf>
    <xf numFmtId="0" fontId="91" fillId="34" borderId="11" xfId="0" applyFont="1" applyFill="1" applyBorder="1" applyAlignment="1">
      <alignment horizontal="right" vertical="top"/>
    </xf>
    <xf numFmtId="0" fontId="91" fillId="34" borderId="0" xfId="0" applyFont="1" applyFill="1" applyAlignment="1">
      <alignment horizontal="right" vertical="top"/>
    </xf>
    <xf numFmtId="164" fontId="91" fillId="34" borderId="0" xfId="0" applyNumberFormat="1" applyFont="1" applyFill="1" applyAlignment="1">
      <alignment horizontal="left" vertical="top"/>
    </xf>
    <xf numFmtId="0" fontId="91" fillId="34" borderId="0" xfId="0" applyFont="1" applyFill="1" applyAlignment="1">
      <alignment/>
    </xf>
    <xf numFmtId="0" fontId="91" fillId="34" borderId="0" xfId="0" applyFont="1" applyFill="1" applyAlignment="1">
      <alignment vertical="top"/>
    </xf>
    <xf numFmtId="0" fontId="48" fillId="34" borderId="16" xfId="0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center" vertical="top" wrapText="1"/>
    </xf>
    <xf numFmtId="49" fontId="21" fillId="34" borderId="0" xfId="0" applyNumberFormat="1" applyFont="1" applyFill="1" applyBorder="1" applyAlignment="1">
      <alignment horizontal="center" vertical="top" wrapText="1"/>
    </xf>
    <xf numFmtId="49" fontId="5" fillId="34" borderId="0" xfId="0" applyNumberFormat="1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justify" vertical="top" wrapText="1"/>
    </xf>
    <xf numFmtId="0" fontId="7" fillId="34" borderId="0" xfId="0" applyFont="1" applyFill="1" applyBorder="1" applyAlignment="1">
      <alignment horizontal="center" vertical="top" wrapText="1"/>
    </xf>
    <xf numFmtId="1" fontId="27" fillId="34" borderId="0" xfId="0" applyNumberFormat="1" applyFont="1" applyFill="1" applyAlignment="1">
      <alignment horizontal="right"/>
    </xf>
    <xf numFmtId="0" fontId="98" fillId="34" borderId="0" xfId="0" applyFont="1" applyFill="1" applyBorder="1" applyAlignment="1">
      <alignment horizontal="right" vertical="top"/>
    </xf>
    <xf numFmtId="0" fontId="93" fillId="34" borderId="0" xfId="0" applyFont="1" applyFill="1" applyAlignment="1">
      <alignment horizontal="right"/>
    </xf>
    <xf numFmtId="0" fontId="0" fillId="34" borderId="0" xfId="0" applyFill="1" applyBorder="1" applyAlignment="1">
      <alignment/>
    </xf>
    <xf numFmtId="49" fontId="3" fillId="34" borderId="0" xfId="0" applyNumberFormat="1" applyFont="1" applyFill="1" applyAlignment="1">
      <alignment horizontal="center" vertical="top"/>
    </xf>
    <xf numFmtId="49" fontId="21" fillId="34" borderId="0" xfId="0" applyNumberFormat="1" applyFont="1" applyFill="1" applyAlignment="1">
      <alignment horizontal="center" vertical="top"/>
    </xf>
    <xf numFmtId="49" fontId="4" fillId="34" borderId="0" xfId="0" applyNumberFormat="1" applyFont="1" applyFill="1" applyAlignment="1">
      <alignment horizontal="left" vertical="top" wrapText="1"/>
    </xf>
    <xf numFmtId="0" fontId="8" fillId="34" borderId="0" xfId="0" applyFont="1" applyFill="1" applyAlignment="1">
      <alignment horizontal="right" vertical="top"/>
    </xf>
    <xf numFmtId="0" fontId="6" fillId="34" borderId="0" xfId="0" applyFont="1" applyFill="1" applyAlignment="1">
      <alignment/>
    </xf>
    <xf numFmtId="2" fontId="51" fillId="34" borderId="0" xfId="0" applyNumberFormat="1" applyFont="1" applyFill="1" applyAlignment="1">
      <alignment horizontal="right"/>
    </xf>
    <xf numFmtId="2" fontId="93" fillId="34" borderId="0" xfId="0" applyNumberFormat="1" applyFont="1" applyFill="1" applyAlignment="1">
      <alignment/>
    </xf>
    <xf numFmtId="0" fontId="2" fillId="34" borderId="22" xfId="0" applyFont="1" applyFill="1" applyBorder="1" applyAlignment="1">
      <alignment horizontal="right"/>
    </xf>
    <xf numFmtId="1" fontId="27" fillId="34" borderId="0" xfId="0" applyNumberFormat="1" applyFont="1" applyFill="1" applyAlignment="1">
      <alignment horizontal="left"/>
    </xf>
    <xf numFmtId="2" fontId="27" fillId="34" borderId="0" xfId="0" applyNumberFormat="1" applyFont="1" applyFill="1" applyAlignment="1">
      <alignment horizontal="left" vertical="top"/>
    </xf>
    <xf numFmtId="49" fontId="4" fillId="34" borderId="0" xfId="0" applyNumberFormat="1" applyFont="1" applyFill="1" applyAlignment="1">
      <alignment horizontal="center" vertical="top"/>
    </xf>
    <xf numFmtId="0" fontId="4" fillId="34" borderId="0" xfId="0" applyFont="1" applyFill="1" applyAlignment="1">
      <alignment horizontal="right"/>
    </xf>
    <xf numFmtId="164" fontId="19" fillId="34" borderId="0" xfId="0" applyNumberFormat="1" applyFont="1" applyFill="1" applyAlignment="1">
      <alignment horizontal="right"/>
    </xf>
    <xf numFmtId="164" fontId="34" fillId="34" borderId="0" xfId="0" applyNumberFormat="1" applyFont="1" applyFill="1" applyAlignment="1">
      <alignment/>
    </xf>
    <xf numFmtId="2" fontId="0" fillId="34" borderId="0" xfId="0" applyNumberFormat="1" applyFont="1" applyFill="1" applyAlignment="1">
      <alignment vertical="top"/>
    </xf>
    <xf numFmtId="0" fontId="95" fillId="34" borderId="0" xfId="0" applyFont="1" applyFill="1" applyAlignment="1">
      <alignment/>
    </xf>
    <xf numFmtId="0" fontId="27" fillId="34" borderId="0" xfId="0" applyFont="1" applyFill="1" applyAlignment="1">
      <alignment horizontal="left" vertical="top"/>
    </xf>
    <xf numFmtId="164" fontId="19" fillId="34" borderId="0" xfId="0" applyNumberFormat="1" applyFont="1" applyFill="1" applyBorder="1" applyAlignment="1">
      <alignment horizontal="right"/>
    </xf>
    <xf numFmtId="0" fontId="19" fillId="34" borderId="0" xfId="0" applyFont="1" applyFill="1" applyBorder="1" applyAlignment="1">
      <alignment/>
    </xf>
    <xf numFmtId="2" fontId="0" fillId="34" borderId="0" xfId="0" applyNumberFormat="1" applyFont="1" applyFill="1" applyBorder="1" applyAlignment="1">
      <alignment vertical="top"/>
    </xf>
    <xf numFmtId="164" fontId="19" fillId="34" borderId="22" xfId="0" applyNumberFormat="1" applyFont="1" applyFill="1" applyBorder="1" applyAlignment="1">
      <alignment horizontal="right"/>
    </xf>
    <xf numFmtId="0" fontId="19" fillId="34" borderId="22" xfId="0" applyFont="1" applyFill="1" applyBorder="1" applyAlignment="1">
      <alignment/>
    </xf>
    <xf numFmtId="2" fontId="19" fillId="34" borderId="22" xfId="0" applyNumberFormat="1" applyFont="1" applyFill="1" applyBorder="1" applyAlignment="1">
      <alignment horizontal="right"/>
    </xf>
    <xf numFmtId="2" fontId="0" fillId="34" borderId="22" xfId="0" applyNumberFormat="1" applyFont="1" applyFill="1" applyBorder="1" applyAlignment="1">
      <alignment vertical="top"/>
    </xf>
    <xf numFmtId="164" fontId="20" fillId="34" borderId="0" xfId="0" applyNumberFormat="1" applyFont="1" applyFill="1" applyAlignment="1">
      <alignment horizontal="center"/>
    </xf>
    <xf numFmtId="164" fontId="93" fillId="34" borderId="0" xfId="0" applyNumberFormat="1" applyFont="1" applyFill="1" applyAlignment="1">
      <alignment/>
    </xf>
    <xf numFmtId="2" fontId="2" fillId="34" borderId="0" xfId="0" applyNumberFormat="1" applyFont="1" applyFill="1" applyBorder="1" applyAlignment="1">
      <alignment vertical="top"/>
    </xf>
    <xf numFmtId="49" fontId="3" fillId="34" borderId="0" xfId="0" applyNumberFormat="1" applyFont="1" applyFill="1" applyAlignment="1">
      <alignment horizontal="left" vertical="top" wrapText="1"/>
    </xf>
    <xf numFmtId="0" fontId="16" fillId="34" borderId="0" xfId="0" applyFont="1" applyFill="1" applyAlignment="1">
      <alignment/>
    </xf>
    <xf numFmtId="164" fontId="33" fillId="34" borderId="0" xfId="0" applyNumberFormat="1" applyFont="1" applyFill="1" applyAlignment="1">
      <alignment/>
    </xf>
    <xf numFmtId="2" fontId="99" fillId="34" borderId="0" xfId="0" applyNumberFormat="1" applyFont="1" applyFill="1" applyAlignment="1">
      <alignment vertical="top"/>
    </xf>
    <xf numFmtId="164" fontId="95" fillId="34" borderId="0" xfId="0" applyNumberFormat="1" applyFont="1" applyFill="1" applyAlignment="1">
      <alignment horizontal="left"/>
    </xf>
    <xf numFmtId="49" fontId="26" fillId="34" borderId="0" xfId="0" applyNumberFormat="1" applyFont="1" applyFill="1" applyAlignment="1">
      <alignment horizontal="left" vertical="top"/>
    </xf>
    <xf numFmtId="0" fontId="28" fillId="34" borderId="0" xfId="0" applyFont="1" applyFill="1" applyAlignment="1">
      <alignment horizontal="left"/>
    </xf>
    <xf numFmtId="0" fontId="28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31" fillId="34" borderId="0" xfId="0" applyFont="1" applyFill="1" applyAlignment="1">
      <alignment vertical="top"/>
    </xf>
    <xf numFmtId="0" fontId="31" fillId="34" borderId="0" xfId="0" applyFont="1" applyFill="1" applyAlignment="1">
      <alignment horizontal="left" vertical="top"/>
    </xf>
    <xf numFmtId="2" fontId="5" fillId="6" borderId="11" xfId="0" applyNumberFormat="1" applyFont="1" applyFill="1" applyBorder="1" applyAlignment="1">
      <alignment horizontal="center" vertical="top" wrapText="1"/>
    </xf>
    <xf numFmtId="49" fontId="47" fillId="34" borderId="11" xfId="0" applyNumberFormat="1" applyFont="1" applyFill="1" applyBorder="1" applyAlignment="1">
      <alignment horizontal="left" vertical="top" wrapText="1"/>
    </xf>
    <xf numFmtId="0" fontId="48" fillId="34" borderId="11" xfId="0" applyFont="1" applyFill="1" applyBorder="1" applyAlignment="1">
      <alignment vertical="top" wrapText="1"/>
    </xf>
    <xf numFmtId="49" fontId="46" fillId="34" borderId="19" xfId="0" applyNumberFormat="1" applyFont="1" applyFill="1" applyBorder="1" applyAlignment="1">
      <alignment horizontal="left" vertical="top" wrapText="1"/>
    </xf>
    <xf numFmtId="2" fontId="5" fillId="34" borderId="11" xfId="0" applyNumberFormat="1" applyFont="1" applyFill="1" applyBorder="1" applyAlignment="1">
      <alignment horizontal="center" vertical="top"/>
    </xf>
    <xf numFmtId="164" fontId="96" fillId="6" borderId="11" xfId="0" applyNumberFormat="1" applyFont="1" applyFill="1" applyBorder="1" applyAlignment="1">
      <alignment horizontal="center" vertical="top" wrapText="1"/>
    </xf>
    <xf numFmtId="0" fontId="9" fillId="6" borderId="11" xfId="0" applyFont="1" applyFill="1" applyBorder="1" applyAlignment="1">
      <alignment horizontal="center" vertical="top" wrapText="1"/>
    </xf>
    <xf numFmtId="2" fontId="5" fillId="6" borderId="11" xfId="0" applyNumberFormat="1" applyFont="1" applyFill="1" applyBorder="1" applyAlignment="1">
      <alignment horizontal="center" vertical="top"/>
    </xf>
    <xf numFmtId="49" fontId="7" fillId="34" borderId="12" xfId="0" applyNumberFormat="1" applyFont="1" applyFill="1" applyBorder="1" applyAlignment="1">
      <alignment horizontal="left" vertical="top" wrapText="1"/>
    </xf>
    <xf numFmtId="0" fontId="7" fillId="34" borderId="12" xfId="0" applyNumberFormat="1" applyFont="1" applyFill="1" applyBorder="1" applyAlignment="1">
      <alignment horizontal="left" vertical="top" wrapText="1"/>
    </xf>
    <xf numFmtId="0" fontId="97" fillId="34" borderId="12" xfId="0" applyNumberFormat="1" applyFont="1" applyFill="1" applyBorder="1" applyAlignment="1">
      <alignment horizontal="left" vertical="top" wrapText="1"/>
    </xf>
    <xf numFmtId="49" fontId="97" fillId="34" borderId="12" xfId="0" applyNumberFormat="1" applyFont="1" applyFill="1" applyBorder="1" applyAlignment="1">
      <alignment horizontal="left" vertical="top" wrapText="1"/>
    </xf>
    <xf numFmtId="0" fontId="53" fillId="34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 horizontal="center" vertical="top" wrapText="1"/>
    </xf>
    <xf numFmtId="0" fontId="5" fillId="34" borderId="11" xfId="0" applyNumberFormat="1" applyFont="1" applyFill="1" applyBorder="1" applyAlignment="1">
      <alignment horizontal="center" vertical="top" wrapText="1"/>
    </xf>
    <xf numFmtId="164" fontId="3" fillId="6" borderId="12" xfId="0" applyNumberFormat="1" applyFont="1" applyFill="1" applyBorder="1" applyAlignment="1">
      <alignment horizontal="center" vertical="top" wrapText="1"/>
    </xf>
    <xf numFmtId="49" fontId="46" fillId="34" borderId="16" xfId="0" applyNumberFormat="1" applyFont="1" applyFill="1" applyBorder="1" applyAlignment="1">
      <alignment horizontal="left" vertical="top" wrapText="1"/>
    </xf>
    <xf numFmtId="0" fontId="48" fillId="0" borderId="19" xfId="0" applyFont="1" applyFill="1" applyBorder="1" applyAlignment="1">
      <alignment horizontal="left" vertical="top" wrapText="1"/>
    </xf>
    <xf numFmtId="49" fontId="46" fillId="34" borderId="11" xfId="0" applyNumberFormat="1" applyFont="1" applyFill="1" applyBorder="1" applyAlignment="1">
      <alignment horizontal="left" vertical="top" wrapText="1"/>
    </xf>
    <xf numFmtId="0" fontId="48" fillId="34" borderId="19" xfId="0" applyFont="1" applyFill="1" applyBorder="1" applyAlignment="1">
      <alignment horizontal="left" vertical="top" wrapText="1"/>
    </xf>
    <xf numFmtId="0" fontId="48" fillId="34" borderId="19" xfId="0" applyFont="1" applyFill="1" applyBorder="1" applyAlignment="1">
      <alignment vertical="top" wrapText="1"/>
    </xf>
    <xf numFmtId="49" fontId="100" fillId="34" borderId="16" xfId="0" applyNumberFormat="1" applyFont="1" applyFill="1" applyBorder="1" applyAlignment="1">
      <alignment horizontal="left" vertical="top" wrapText="1"/>
    </xf>
    <xf numFmtId="0" fontId="97" fillId="34" borderId="19" xfId="0" applyFont="1" applyFill="1" applyBorder="1" applyAlignment="1">
      <alignment horizontal="justify" vertical="top" wrapText="1"/>
    </xf>
    <xf numFmtId="49" fontId="47" fillId="34" borderId="11" xfId="0" applyNumberFormat="1" applyFont="1" applyFill="1" applyBorder="1" applyAlignment="1">
      <alignment horizontal="left" vertical="top" wrapText="1"/>
    </xf>
    <xf numFmtId="0" fontId="48" fillId="34" borderId="11" xfId="0" applyFont="1" applyFill="1" applyBorder="1" applyAlignment="1">
      <alignment horizontal="left" vertical="top" wrapText="1"/>
    </xf>
    <xf numFmtId="164" fontId="9" fillId="6" borderId="11" xfId="0" applyNumberFormat="1" applyFont="1" applyFill="1" applyBorder="1" applyAlignment="1">
      <alignment horizontal="center" vertical="top" wrapText="1"/>
    </xf>
    <xf numFmtId="0" fontId="9" fillId="6" borderId="19" xfId="0" applyFont="1" applyFill="1" applyBorder="1" applyAlignment="1">
      <alignment horizontal="center" vertical="top" wrapText="1"/>
    </xf>
    <xf numFmtId="164" fontId="9" fillId="6" borderId="19" xfId="0" applyNumberFormat="1" applyFont="1" applyFill="1" applyBorder="1" applyAlignment="1">
      <alignment horizontal="center" vertical="top" wrapText="1"/>
    </xf>
    <xf numFmtId="0" fontId="50" fillId="34" borderId="0" xfId="0" applyNumberFormat="1" applyFont="1" applyFill="1" applyAlignment="1">
      <alignment horizontal="center"/>
    </xf>
    <xf numFmtId="2" fontId="50" fillId="6" borderId="0" xfId="0" applyNumberFormat="1" applyFont="1" applyFill="1" applyAlignment="1">
      <alignment horizontal="center"/>
    </xf>
    <xf numFmtId="164" fontId="19" fillId="6" borderId="0" xfId="0" applyNumberFormat="1" applyFont="1" applyFill="1" applyAlignment="1">
      <alignment horizontal="right"/>
    </xf>
    <xf numFmtId="164" fontId="19" fillId="6" borderId="0" xfId="0" applyNumberFormat="1" applyFont="1" applyFill="1" applyBorder="1" applyAlignment="1">
      <alignment horizontal="right"/>
    </xf>
    <xf numFmtId="164" fontId="19" fillId="6" borderId="22" xfId="0" applyNumberFormat="1" applyFont="1" applyFill="1" applyBorder="1" applyAlignment="1">
      <alignment horizontal="right"/>
    </xf>
    <xf numFmtId="164" fontId="20" fillId="6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view="pageBreakPreview" zoomScale="87" zoomScaleNormal="75" zoomScaleSheetLayoutView="87" zoomScalePageLayoutView="0" workbookViewId="0" topLeftCell="A9">
      <selection activeCell="G34" sqref="G34"/>
    </sheetView>
  </sheetViews>
  <sheetFormatPr defaultColWidth="9.140625" defaultRowHeight="12.75"/>
  <cols>
    <col min="1" max="1" width="3.57421875" style="6" customWidth="1"/>
    <col min="2" max="2" width="4.28125" style="20" customWidth="1"/>
    <col min="3" max="3" width="19.57421875" style="1" customWidth="1"/>
    <col min="4" max="4" width="29.7109375" style="64" customWidth="1"/>
    <col min="5" max="5" width="9.7109375" style="3" customWidth="1"/>
    <col min="6" max="6" width="10.00390625" style="7" customWidth="1"/>
    <col min="7" max="7" width="10.8515625" style="7" customWidth="1"/>
    <col min="8" max="8" width="9.28125" style="7" customWidth="1"/>
    <col min="9" max="9" width="13.57421875" style="7" customWidth="1"/>
    <col min="10" max="10" width="13.28125" style="66" customWidth="1"/>
    <col min="11" max="11" width="12.7109375" style="7" customWidth="1"/>
    <col min="12" max="12" width="11.8515625" style="8" customWidth="1"/>
    <col min="13" max="13" width="10.28125" style="27" customWidth="1"/>
    <col min="14" max="14" width="8.00390625" style="15" customWidth="1"/>
    <col min="15" max="15" width="9.140625" style="17" customWidth="1"/>
    <col min="16" max="16" width="8.28125" style="12" customWidth="1"/>
    <col min="17" max="17" width="7.8515625" style="0" customWidth="1"/>
    <col min="18" max="18" width="6.7109375" style="12" customWidth="1"/>
    <col min="19" max="23" width="9.140625" style="12" customWidth="1"/>
  </cols>
  <sheetData>
    <row r="1" spans="6:12" ht="18.75">
      <c r="F1" s="21" t="s">
        <v>66</v>
      </c>
      <c r="L1" s="10"/>
    </row>
    <row r="2" ht="15.75">
      <c r="F2" s="74" t="s">
        <v>67</v>
      </c>
    </row>
    <row r="3" spans="1:23" s="17" customFormat="1" ht="18.75">
      <c r="A3" s="6"/>
      <c r="B3" s="20"/>
      <c r="C3" s="1"/>
      <c r="D3" s="64"/>
      <c r="F3" s="4" t="s">
        <v>97</v>
      </c>
      <c r="G3" s="7"/>
      <c r="H3" s="7"/>
      <c r="I3" s="7"/>
      <c r="J3" s="66"/>
      <c r="K3" s="7"/>
      <c r="L3" s="22"/>
      <c r="M3" s="27"/>
      <c r="N3" s="15"/>
      <c r="P3" s="23"/>
      <c r="R3" s="23"/>
      <c r="S3" s="23"/>
      <c r="T3" s="23"/>
      <c r="U3" s="23"/>
      <c r="V3" s="23"/>
      <c r="W3" s="23"/>
    </row>
    <row r="4" spans="1:23" s="17" customFormat="1" ht="18.75">
      <c r="A4" s="6"/>
      <c r="B4" s="20"/>
      <c r="C4" s="1"/>
      <c r="D4" s="64"/>
      <c r="F4" s="4" t="s">
        <v>65</v>
      </c>
      <c r="G4" s="7"/>
      <c r="H4" s="7"/>
      <c r="I4" s="7"/>
      <c r="J4" s="66"/>
      <c r="K4" s="7"/>
      <c r="L4" s="22"/>
      <c r="M4" s="27"/>
      <c r="N4" s="15"/>
      <c r="P4" s="23"/>
      <c r="R4" s="23"/>
      <c r="S4" s="23"/>
      <c r="T4" s="23"/>
      <c r="U4" s="23"/>
      <c r="V4" s="23"/>
      <c r="W4" s="23"/>
    </row>
    <row r="5" ht="18.75" customHeight="1">
      <c r="F5" s="5" t="s">
        <v>25</v>
      </c>
    </row>
    <row r="6" ht="18.75" customHeight="1">
      <c r="F6" s="21" t="s">
        <v>68</v>
      </c>
    </row>
    <row r="7" ht="12.75" customHeight="1">
      <c r="E7" s="2"/>
    </row>
    <row r="8" spans="1:14" s="63" customFormat="1" ht="167.25" customHeight="1">
      <c r="A8" s="60" t="s">
        <v>5</v>
      </c>
      <c r="B8" s="48" t="s">
        <v>6</v>
      </c>
      <c r="C8" s="48" t="s">
        <v>7</v>
      </c>
      <c r="D8" s="49" t="s">
        <v>10</v>
      </c>
      <c r="E8" s="49" t="s">
        <v>11</v>
      </c>
      <c r="F8" s="49" t="s">
        <v>12</v>
      </c>
      <c r="G8" s="61" t="s">
        <v>59</v>
      </c>
      <c r="H8" s="49" t="s">
        <v>62</v>
      </c>
      <c r="I8" s="49" t="s">
        <v>60</v>
      </c>
      <c r="J8" s="67" t="s">
        <v>63</v>
      </c>
      <c r="K8" s="58" t="s">
        <v>57</v>
      </c>
      <c r="L8" s="59" t="s">
        <v>61</v>
      </c>
      <c r="M8" s="62"/>
      <c r="N8" s="50"/>
    </row>
    <row r="9" spans="1:23" s="35" customFormat="1" ht="18.75" customHeight="1">
      <c r="A9" s="51" t="s">
        <v>8</v>
      </c>
      <c r="B9" s="52"/>
      <c r="C9" s="53" t="s">
        <v>9</v>
      </c>
      <c r="D9" s="65"/>
      <c r="E9" s="54"/>
      <c r="F9" s="55"/>
      <c r="G9" s="55"/>
      <c r="H9" s="54"/>
      <c r="I9" s="54"/>
      <c r="J9" s="54"/>
      <c r="K9" s="54"/>
      <c r="L9" s="56"/>
      <c r="M9" s="57"/>
      <c r="N9" s="32"/>
      <c r="O9" s="33"/>
      <c r="P9" s="34"/>
      <c r="R9" s="34"/>
      <c r="S9" s="34"/>
      <c r="T9" s="34"/>
      <c r="U9" s="34"/>
      <c r="V9" s="34"/>
      <c r="W9" s="34"/>
    </row>
    <row r="10" spans="1:23" s="35" customFormat="1" ht="21.75" customHeight="1">
      <c r="A10" s="28" t="s">
        <v>29</v>
      </c>
      <c r="B10" s="29"/>
      <c r="C10" s="85" t="s">
        <v>0</v>
      </c>
      <c r="D10" s="86"/>
      <c r="E10" s="87"/>
      <c r="F10" s="30"/>
      <c r="G10" s="30"/>
      <c r="H10" s="30"/>
      <c r="I10" s="30"/>
      <c r="J10" s="30"/>
      <c r="K10" s="30"/>
      <c r="L10" s="88"/>
      <c r="M10" s="56"/>
      <c r="N10" s="32"/>
      <c r="O10" s="33"/>
      <c r="P10" s="34"/>
      <c r="R10" s="34"/>
      <c r="S10" s="34"/>
      <c r="T10" s="34"/>
      <c r="U10" s="34"/>
      <c r="V10" s="34"/>
      <c r="W10" s="34"/>
    </row>
    <row r="11" spans="1:23" s="99" customFormat="1" ht="80.25" customHeight="1">
      <c r="A11" s="101"/>
      <c r="B11" s="102" t="s">
        <v>47</v>
      </c>
      <c r="C11" s="215"/>
      <c r="D11" s="214" t="s">
        <v>98</v>
      </c>
      <c r="E11" s="95" t="s">
        <v>48</v>
      </c>
      <c r="F11" s="83">
        <v>152</v>
      </c>
      <c r="G11" s="218">
        <v>32</v>
      </c>
      <c r="H11" s="94" t="s">
        <v>2</v>
      </c>
      <c r="I11" s="94" t="s">
        <v>35</v>
      </c>
      <c r="J11" s="94"/>
      <c r="K11" s="94" t="s">
        <v>58</v>
      </c>
      <c r="L11" s="96"/>
      <c r="M11" s="97"/>
      <c r="N11" s="98"/>
      <c r="P11" s="100"/>
      <c r="R11" s="100"/>
      <c r="S11" s="100"/>
      <c r="T11" s="100"/>
      <c r="U11" s="100"/>
      <c r="V11" s="100"/>
      <c r="W11" s="100"/>
    </row>
    <row r="12" spans="1:14" s="110" customFormat="1" ht="21.75" customHeight="1">
      <c r="A12" s="103"/>
      <c r="B12" s="104"/>
      <c r="C12" s="79"/>
      <c r="D12" s="105" t="s">
        <v>30</v>
      </c>
      <c r="E12" s="106"/>
      <c r="F12" s="216">
        <f>SUM(F11:F11)</f>
        <v>152</v>
      </c>
      <c r="G12" s="219">
        <f>SUM(G11:G11)</f>
        <v>32</v>
      </c>
      <c r="H12" s="105"/>
      <c r="I12" s="77"/>
      <c r="J12" s="77"/>
      <c r="K12" s="105"/>
      <c r="L12" s="107"/>
      <c r="M12" s="108"/>
      <c r="N12" s="109"/>
    </row>
    <row r="13" spans="1:23" s="35" customFormat="1" ht="21.75" customHeight="1">
      <c r="A13" s="28" t="s">
        <v>31</v>
      </c>
      <c r="B13" s="29"/>
      <c r="C13" s="85" t="s">
        <v>13</v>
      </c>
      <c r="D13" s="86"/>
      <c r="E13" s="111"/>
      <c r="F13" s="30"/>
      <c r="G13" s="30"/>
      <c r="H13" s="30"/>
      <c r="I13" s="30"/>
      <c r="J13" s="30"/>
      <c r="K13" s="30"/>
      <c r="L13" s="31"/>
      <c r="M13" s="56"/>
      <c r="N13" s="32"/>
      <c r="O13" s="33"/>
      <c r="P13" s="34"/>
      <c r="R13" s="34"/>
      <c r="S13" s="34"/>
      <c r="T13" s="34"/>
      <c r="U13" s="34"/>
      <c r="V13" s="34"/>
      <c r="W13" s="34"/>
    </row>
    <row r="14" spans="1:23" s="40" customFormat="1" ht="23.25" customHeight="1">
      <c r="A14" s="36" t="s">
        <v>32</v>
      </c>
      <c r="B14" s="37"/>
      <c r="C14" s="85" t="s">
        <v>14</v>
      </c>
      <c r="D14" s="116"/>
      <c r="E14" s="117"/>
      <c r="F14" s="38"/>
      <c r="G14" s="38"/>
      <c r="H14" s="118"/>
      <c r="I14" s="38"/>
      <c r="J14" s="38"/>
      <c r="K14" s="38"/>
      <c r="L14" s="39"/>
      <c r="M14" s="113"/>
      <c r="N14" s="32"/>
      <c r="P14" s="41"/>
      <c r="R14" s="41"/>
      <c r="S14" s="41"/>
      <c r="T14" s="41"/>
      <c r="U14" s="41"/>
      <c r="V14" s="41"/>
      <c r="W14" s="41"/>
    </row>
    <row r="15" spans="1:23" s="40" customFormat="1" ht="93" customHeight="1">
      <c r="A15" s="89"/>
      <c r="B15" s="90" t="s">
        <v>17</v>
      </c>
      <c r="C15" s="213" t="s">
        <v>92</v>
      </c>
      <c r="D15" s="220" t="s">
        <v>99</v>
      </c>
      <c r="E15" s="112" t="s">
        <v>69</v>
      </c>
      <c r="F15" s="91">
        <v>4800</v>
      </c>
      <c r="G15" s="25">
        <f>13*120</f>
        <v>1560</v>
      </c>
      <c r="H15" s="77" t="s">
        <v>2</v>
      </c>
      <c r="I15" s="77" t="s">
        <v>56</v>
      </c>
      <c r="J15" s="77"/>
      <c r="K15" s="24" t="s">
        <v>70</v>
      </c>
      <c r="L15" s="81"/>
      <c r="M15" s="113"/>
      <c r="N15" s="32"/>
      <c r="P15" s="41"/>
      <c r="R15" s="41"/>
      <c r="S15" s="41"/>
      <c r="T15" s="41"/>
      <c r="U15" s="41"/>
      <c r="V15" s="41"/>
      <c r="W15" s="41"/>
    </row>
    <row r="16" spans="1:23" s="40" customFormat="1" ht="165" customHeight="1">
      <c r="A16" s="89"/>
      <c r="B16" s="90" t="s">
        <v>18</v>
      </c>
      <c r="C16" s="213" t="s">
        <v>93</v>
      </c>
      <c r="D16" s="221" t="s">
        <v>100</v>
      </c>
      <c r="E16" s="112" t="s">
        <v>71</v>
      </c>
      <c r="F16" s="91">
        <v>11520</v>
      </c>
      <c r="G16" s="25">
        <f>99*36</f>
        <v>3564</v>
      </c>
      <c r="H16" s="77" t="s">
        <v>2</v>
      </c>
      <c r="I16" s="77" t="s">
        <v>56</v>
      </c>
      <c r="J16" s="77"/>
      <c r="K16" s="24" t="s">
        <v>72</v>
      </c>
      <c r="L16" s="81"/>
      <c r="M16" s="113"/>
      <c r="N16" s="32"/>
      <c r="P16" s="41"/>
      <c r="R16" s="41"/>
      <c r="S16" s="41"/>
      <c r="T16" s="41"/>
      <c r="U16" s="41"/>
      <c r="V16" s="41"/>
      <c r="W16" s="41"/>
    </row>
    <row r="17" spans="1:23" s="40" customFormat="1" ht="178.5" customHeight="1">
      <c r="A17" s="89"/>
      <c r="B17" s="90" t="s">
        <v>19</v>
      </c>
      <c r="C17" s="213" t="s">
        <v>94</v>
      </c>
      <c r="D17" s="222" t="s">
        <v>101</v>
      </c>
      <c r="E17" s="112" t="s">
        <v>73</v>
      </c>
      <c r="F17" s="119">
        <f>(2*40)*91.4</f>
        <v>7312</v>
      </c>
      <c r="G17" s="227">
        <f>29*91.4</f>
        <v>2650.6000000000004</v>
      </c>
      <c r="H17" s="77" t="s">
        <v>2</v>
      </c>
      <c r="I17" s="77" t="s">
        <v>56</v>
      </c>
      <c r="J17" s="77"/>
      <c r="K17" s="24" t="s">
        <v>74</v>
      </c>
      <c r="L17" s="81"/>
      <c r="M17" s="113"/>
      <c r="N17" s="32"/>
      <c r="P17" s="41"/>
      <c r="R17" s="41"/>
      <c r="S17" s="41"/>
      <c r="T17" s="41"/>
      <c r="U17" s="41"/>
      <c r="V17" s="41"/>
      <c r="W17" s="41"/>
    </row>
    <row r="18" spans="1:23" s="40" customFormat="1" ht="104.25" customHeight="1">
      <c r="A18" s="89"/>
      <c r="B18" s="90" t="s">
        <v>20</v>
      </c>
      <c r="C18" s="213" t="s">
        <v>95</v>
      </c>
      <c r="D18" s="223" t="s">
        <v>102</v>
      </c>
      <c r="E18" s="120" t="s">
        <v>26</v>
      </c>
      <c r="F18" s="91">
        <v>2880</v>
      </c>
      <c r="G18" s="25">
        <f>147*6</f>
        <v>882</v>
      </c>
      <c r="H18" s="77" t="s">
        <v>2</v>
      </c>
      <c r="I18" s="77" t="s">
        <v>56</v>
      </c>
      <c r="J18" s="77"/>
      <c r="K18" s="24" t="s">
        <v>74</v>
      </c>
      <c r="L18" s="81"/>
      <c r="M18" s="113"/>
      <c r="N18" s="32"/>
      <c r="P18" s="41"/>
      <c r="R18" s="41"/>
      <c r="S18" s="41"/>
      <c r="T18" s="41"/>
      <c r="U18" s="41"/>
      <c r="V18" s="41"/>
      <c r="W18" s="41"/>
    </row>
    <row r="19" spans="1:23" s="40" customFormat="1" ht="105" customHeight="1">
      <c r="A19" s="89"/>
      <c r="B19" s="90" t="s">
        <v>20</v>
      </c>
      <c r="C19" s="224"/>
      <c r="D19" s="223" t="s">
        <v>103</v>
      </c>
      <c r="E19" s="112" t="s">
        <v>27</v>
      </c>
      <c r="F19" s="122">
        <v>3200</v>
      </c>
      <c r="G19" s="26">
        <f>136*20</f>
        <v>2720</v>
      </c>
      <c r="H19" s="77" t="s">
        <v>2</v>
      </c>
      <c r="I19" s="77" t="s">
        <v>56</v>
      </c>
      <c r="J19" s="77"/>
      <c r="K19" s="24" t="s">
        <v>72</v>
      </c>
      <c r="L19" s="81"/>
      <c r="M19" s="113"/>
      <c r="N19" s="32"/>
      <c r="P19" s="41"/>
      <c r="R19" s="41"/>
      <c r="S19" s="41"/>
      <c r="T19" s="41"/>
      <c r="U19" s="41"/>
      <c r="V19" s="41"/>
      <c r="W19" s="41"/>
    </row>
    <row r="20" spans="1:23" s="40" customFormat="1" ht="119.25" customHeight="1">
      <c r="A20" s="89"/>
      <c r="B20" s="90" t="s">
        <v>21</v>
      </c>
      <c r="C20" s="213" t="s">
        <v>96</v>
      </c>
      <c r="D20" s="223" t="s">
        <v>104</v>
      </c>
      <c r="E20" s="112" t="s">
        <v>75</v>
      </c>
      <c r="F20" s="122">
        <v>10976</v>
      </c>
      <c r="G20" s="26">
        <f>39*68.6</f>
        <v>2675.3999999999996</v>
      </c>
      <c r="H20" s="77" t="s">
        <v>2</v>
      </c>
      <c r="I20" s="77" t="s">
        <v>56</v>
      </c>
      <c r="J20" s="77"/>
      <c r="K20" s="24" t="s">
        <v>72</v>
      </c>
      <c r="L20" s="81"/>
      <c r="M20" s="113"/>
      <c r="N20" s="32"/>
      <c r="P20" s="41"/>
      <c r="R20" s="41"/>
      <c r="S20" s="41"/>
      <c r="T20" s="41"/>
      <c r="U20" s="41"/>
      <c r="V20" s="41"/>
      <c r="W20" s="41"/>
    </row>
    <row r="21" spans="1:23" s="40" customFormat="1" ht="151.5" customHeight="1">
      <c r="A21" s="89"/>
      <c r="B21" s="90" t="s">
        <v>16</v>
      </c>
      <c r="C21" s="213" t="s">
        <v>53</v>
      </c>
      <c r="D21" s="223" t="s">
        <v>105</v>
      </c>
      <c r="E21" s="112" t="s">
        <v>76</v>
      </c>
      <c r="F21" s="91">
        <v>2484</v>
      </c>
      <c r="G21" s="25">
        <f>260*3.45</f>
        <v>897</v>
      </c>
      <c r="H21" s="77" t="s">
        <v>2</v>
      </c>
      <c r="I21" s="77" t="s">
        <v>56</v>
      </c>
      <c r="J21" s="77"/>
      <c r="K21" s="24" t="s">
        <v>74</v>
      </c>
      <c r="L21" s="81"/>
      <c r="M21" s="113"/>
      <c r="N21" s="32"/>
      <c r="P21" s="41"/>
      <c r="R21" s="41"/>
      <c r="S21" s="41"/>
      <c r="T21" s="41"/>
      <c r="U21" s="41"/>
      <c r="V21" s="41"/>
      <c r="W21" s="41"/>
    </row>
    <row r="22" spans="1:23" s="40" customFormat="1" ht="105.75" customHeight="1">
      <c r="A22" s="89"/>
      <c r="B22" s="90" t="s">
        <v>22</v>
      </c>
      <c r="C22" s="213"/>
      <c r="D22" s="223" t="s">
        <v>106</v>
      </c>
      <c r="E22" s="112" t="s">
        <v>28</v>
      </c>
      <c r="F22" s="91">
        <v>300</v>
      </c>
      <c r="G22" s="25">
        <f>18*3.75</f>
        <v>67.5</v>
      </c>
      <c r="H22" s="77" t="s">
        <v>2</v>
      </c>
      <c r="I22" s="77" t="s">
        <v>56</v>
      </c>
      <c r="J22" s="77"/>
      <c r="K22" s="24" t="s">
        <v>72</v>
      </c>
      <c r="L22" s="81"/>
      <c r="M22" s="113"/>
      <c r="N22" s="32"/>
      <c r="P22" s="41"/>
      <c r="R22" s="41"/>
      <c r="S22" s="41"/>
      <c r="T22" s="41"/>
      <c r="U22" s="41"/>
      <c r="V22" s="41"/>
      <c r="W22" s="41"/>
    </row>
    <row r="23" spans="1:23" s="40" customFormat="1" ht="149.25" customHeight="1">
      <c r="A23" s="89"/>
      <c r="B23" s="90" t="s">
        <v>15</v>
      </c>
      <c r="C23" s="213"/>
      <c r="D23" s="223" t="s">
        <v>107</v>
      </c>
      <c r="E23" s="112" t="s">
        <v>77</v>
      </c>
      <c r="F23" s="91">
        <v>2880</v>
      </c>
      <c r="G23" s="25">
        <f>219*4.5</f>
        <v>985.5</v>
      </c>
      <c r="H23" s="77" t="s">
        <v>2</v>
      </c>
      <c r="I23" s="77" t="s">
        <v>56</v>
      </c>
      <c r="J23" s="77"/>
      <c r="K23" s="24" t="s">
        <v>72</v>
      </c>
      <c r="L23" s="81"/>
      <c r="M23" s="113"/>
      <c r="N23" s="32"/>
      <c r="P23" s="41"/>
      <c r="R23" s="41"/>
      <c r="S23" s="41"/>
      <c r="T23" s="41"/>
      <c r="U23" s="41"/>
      <c r="V23" s="41"/>
      <c r="W23" s="41"/>
    </row>
    <row r="24" spans="1:23" s="40" customFormat="1" ht="105" customHeight="1">
      <c r="A24" s="89"/>
      <c r="B24" s="90" t="s">
        <v>23</v>
      </c>
      <c r="C24" s="213"/>
      <c r="D24" s="223" t="s">
        <v>108</v>
      </c>
      <c r="E24" s="112" t="s">
        <v>28</v>
      </c>
      <c r="F24" s="91">
        <v>450</v>
      </c>
      <c r="G24" s="25">
        <f>42*3.75</f>
        <v>157.5</v>
      </c>
      <c r="H24" s="77" t="s">
        <v>2</v>
      </c>
      <c r="I24" s="77" t="s">
        <v>56</v>
      </c>
      <c r="J24" s="77"/>
      <c r="K24" s="24" t="s">
        <v>78</v>
      </c>
      <c r="L24" s="121"/>
      <c r="M24" s="43"/>
      <c r="N24" s="32"/>
      <c r="P24" s="41"/>
      <c r="R24" s="41"/>
      <c r="S24" s="41"/>
      <c r="T24" s="41"/>
      <c r="U24" s="41"/>
      <c r="V24" s="41"/>
      <c r="W24" s="41"/>
    </row>
    <row r="25" spans="1:23" s="40" customFormat="1" ht="150" customHeight="1">
      <c r="A25" s="89"/>
      <c r="B25" s="90" t="s">
        <v>24</v>
      </c>
      <c r="C25" s="213"/>
      <c r="D25" s="223" t="s">
        <v>109</v>
      </c>
      <c r="E25" s="112" t="s">
        <v>79</v>
      </c>
      <c r="F25" s="91">
        <v>3750</v>
      </c>
      <c r="G25" s="25">
        <f>340*3.75</f>
        <v>1275</v>
      </c>
      <c r="H25" s="77" t="s">
        <v>2</v>
      </c>
      <c r="I25" s="77" t="s">
        <v>56</v>
      </c>
      <c r="J25" s="77"/>
      <c r="K25" s="24" t="s">
        <v>80</v>
      </c>
      <c r="L25" s="123"/>
      <c r="M25" s="124"/>
      <c r="N25" s="32"/>
      <c r="P25" s="41"/>
      <c r="R25" s="41"/>
      <c r="S25" s="41"/>
      <c r="T25" s="41"/>
      <c r="U25" s="41"/>
      <c r="V25" s="41"/>
      <c r="W25" s="41"/>
    </row>
    <row r="26" spans="1:23" s="46" customFormat="1" ht="21" customHeight="1">
      <c r="A26" s="75"/>
      <c r="B26" s="76"/>
      <c r="C26" s="84"/>
      <c r="D26" s="114" t="s">
        <v>34</v>
      </c>
      <c r="E26" s="115"/>
      <c r="F26" s="226">
        <f>SUM(F15:F25)</f>
        <v>50552</v>
      </c>
      <c r="G26" s="212">
        <f>SUM(G15:G25)</f>
        <v>17434.5</v>
      </c>
      <c r="H26" s="77"/>
      <c r="I26" s="77"/>
      <c r="J26" s="77"/>
      <c r="K26" s="77"/>
      <c r="L26" s="81"/>
      <c r="M26" s="82"/>
      <c r="N26" s="32"/>
      <c r="O26" s="42"/>
      <c r="P26" s="45"/>
      <c r="R26" s="45"/>
      <c r="S26" s="45"/>
      <c r="T26" s="45"/>
      <c r="U26" s="45"/>
      <c r="V26" s="45"/>
      <c r="W26" s="45"/>
    </row>
    <row r="27" spans="1:23" s="35" customFormat="1" ht="18.75" customHeight="1">
      <c r="A27" s="30" t="s">
        <v>33</v>
      </c>
      <c r="B27" s="47"/>
      <c r="C27" s="85" t="s">
        <v>40</v>
      </c>
      <c r="D27" s="126"/>
      <c r="E27" s="127"/>
      <c r="F27" s="129"/>
      <c r="G27" s="129"/>
      <c r="H27" s="128"/>
      <c r="I27" s="128"/>
      <c r="J27" s="128"/>
      <c r="K27" s="128"/>
      <c r="L27" s="132"/>
      <c r="M27" s="56"/>
      <c r="N27" s="32"/>
      <c r="O27" s="33"/>
      <c r="P27" s="34"/>
      <c r="R27" s="34"/>
      <c r="S27" s="34"/>
      <c r="T27" s="34"/>
      <c r="U27" s="34"/>
      <c r="V27" s="34"/>
      <c r="W27" s="34"/>
    </row>
    <row r="28" spans="1:23" s="140" customFormat="1" ht="45.75" customHeight="1">
      <c r="A28" s="133"/>
      <c r="B28" s="134" t="s">
        <v>52</v>
      </c>
      <c r="C28" s="228" t="s">
        <v>41</v>
      </c>
      <c r="D28" s="229" t="s">
        <v>81</v>
      </c>
      <c r="E28" s="135" t="s">
        <v>42</v>
      </c>
      <c r="F28" s="136"/>
      <c r="G28" s="237"/>
      <c r="H28" s="94" t="s">
        <v>1</v>
      </c>
      <c r="I28" s="94" t="s">
        <v>3</v>
      </c>
      <c r="J28" s="94"/>
      <c r="K28" s="94" t="s">
        <v>64</v>
      </c>
      <c r="L28" s="137"/>
      <c r="M28" s="138"/>
      <c r="N28" s="139"/>
      <c r="P28" s="141"/>
      <c r="R28" s="141"/>
      <c r="S28" s="141"/>
      <c r="T28" s="141"/>
      <c r="U28" s="141"/>
      <c r="V28" s="141"/>
      <c r="W28" s="141"/>
    </row>
    <row r="29" spans="1:23" s="147" customFormat="1" ht="103.5" customHeight="1">
      <c r="A29" s="143"/>
      <c r="B29" s="151"/>
      <c r="C29" s="230" t="s">
        <v>51</v>
      </c>
      <c r="D29" s="232" t="s">
        <v>110</v>
      </c>
      <c r="E29" s="152" t="s">
        <v>26</v>
      </c>
      <c r="F29" s="134">
        <v>1200</v>
      </c>
      <c r="G29" s="238"/>
      <c r="H29" s="77" t="s">
        <v>82</v>
      </c>
      <c r="I29" s="77" t="s">
        <v>50</v>
      </c>
      <c r="J29" s="150"/>
      <c r="K29" s="145" t="s">
        <v>83</v>
      </c>
      <c r="L29" s="142"/>
      <c r="M29" s="146"/>
      <c r="N29" s="98"/>
      <c r="P29" s="148"/>
      <c r="R29" s="148"/>
      <c r="S29" s="148"/>
      <c r="T29" s="148"/>
      <c r="U29" s="148"/>
      <c r="V29" s="148"/>
      <c r="W29" s="148"/>
    </row>
    <row r="30" spans="1:23" s="147" customFormat="1" ht="104.25" customHeight="1">
      <c r="A30" s="143"/>
      <c r="B30" s="151"/>
      <c r="C30" s="230"/>
      <c r="D30" s="232" t="s">
        <v>111</v>
      </c>
      <c r="E30" s="152" t="s">
        <v>84</v>
      </c>
      <c r="F30" s="134">
        <v>260</v>
      </c>
      <c r="G30" s="238"/>
      <c r="H30" s="77" t="s">
        <v>85</v>
      </c>
      <c r="I30" s="77" t="s">
        <v>50</v>
      </c>
      <c r="J30" s="150"/>
      <c r="K30" s="145" t="s">
        <v>83</v>
      </c>
      <c r="L30" s="142"/>
      <c r="M30" s="146"/>
      <c r="N30" s="98"/>
      <c r="P30" s="148"/>
      <c r="R30" s="148"/>
      <c r="S30" s="148"/>
      <c r="T30" s="148"/>
      <c r="U30" s="148"/>
      <c r="V30" s="148"/>
      <c r="W30" s="148"/>
    </row>
    <row r="31" spans="1:23" s="162" customFormat="1" ht="136.5" customHeight="1">
      <c r="A31" s="153"/>
      <c r="B31" s="154"/>
      <c r="C31" s="233"/>
      <c r="D31" s="234" t="s">
        <v>112</v>
      </c>
      <c r="E31" s="155" t="s">
        <v>86</v>
      </c>
      <c r="F31" s="156">
        <v>7200</v>
      </c>
      <c r="G31" s="217"/>
      <c r="H31" s="157" t="s">
        <v>49</v>
      </c>
      <c r="I31" s="93" t="s">
        <v>50</v>
      </c>
      <c r="J31" s="158"/>
      <c r="K31" s="158" t="s">
        <v>87</v>
      </c>
      <c r="L31" s="159"/>
      <c r="M31" s="160"/>
      <c r="N31" s="161"/>
      <c r="P31" s="163"/>
      <c r="R31" s="163"/>
      <c r="S31" s="163"/>
      <c r="T31" s="163"/>
      <c r="U31" s="163"/>
      <c r="V31" s="163"/>
      <c r="W31" s="163"/>
    </row>
    <row r="32" spans="1:23" s="147" customFormat="1" ht="105" customHeight="1">
      <c r="A32" s="143"/>
      <c r="B32" s="149"/>
      <c r="C32" s="235" t="s">
        <v>46</v>
      </c>
      <c r="D32" s="231" t="s">
        <v>113</v>
      </c>
      <c r="E32" s="164" t="s">
        <v>45</v>
      </c>
      <c r="F32" s="144">
        <v>552</v>
      </c>
      <c r="G32" s="239">
        <f>62*3.45</f>
        <v>213.9</v>
      </c>
      <c r="H32" s="77" t="s">
        <v>2</v>
      </c>
      <c r="I32" s="77" t="s">
        <v>50</v>
      </c>
      <c r="J32" s="150"/>
      <c r="K32" s="145" t="s">
        <v>83</v>
      </c>
      <c r="L32" s="96"/>
      <c r="M32" s="146"/>
      <c r="N32" s="98"/>
      <c r="P32" s="148"/>
      <c r="R32" s="148"/>
      <c r="S32" s="148"/>
      <c r="T32" s="148"/>
      <c r="U32" s="148"/>
      <c r="V32" s="148"/>
      <c r="W32" s="148"/>
    </row>
    <row r="33" spans="1:23" s="147" customFormat="1" ht="88.5" customHeight="1">
      <c r="A33" s="143"/>
      <c r="B33" s="149"/>
      <c r="C33" s="230"/>
      <c r="D33" s="236" t="s">
        <v>114</v>
      </c>
      <c r="E33" s="95" t="s">
        <v>88</v>
      </c>
      <c r="F33" s="136">
        <v>1620</v>
      </c>
      <c r="G33" s="237">
        <f>64*4.5</f>
        <v>288</v>
      </c>
      <c r="H33" s="77" t="s">
        <v>2</v>
      </c>
      <c r="I33" s="77" t="s">
        <v>50</v>
      </c>
      <c r="J33" s="150"/>
      <c r="K33" s="145" t="s">
        <v>89</v>
      </c>
      <c r="L33" s="96"/>
      <c r="M33" s="146"/>
      <c r="N33" s="98"/>
      <c r="P33" s="148"/>
      <c r="R33" s="148"/>
      <c r="S33" s="148"/>
      <c r="T33" s="148"/>
      <c r="U33" s="148"/>
      <c r="V33" s="148"/>
      <c r="W33" s="148"/>
    </row>
    <row r="34" spans="1:23" s="46" customFormat="1" ht="19.5" customHeight="1">
      <c r="A34" s="75"/>
      <c r="B34" s="76"/>
      <c r="C34" s="79"/>
      <c r="D34" s="114" t="s">
        <v>36</v>
      </c>
      <c r="E34" s="80"/>
      <c r="F34" s="225">
        <f>SUM(F28:F33)</f>
        <v>10832</v>
      </c>
      <c r="G34" s="212">
        <f>SUM(G28:G33)</f>
        <v>501.9</v>
      </c>
      <c r="H34" s="77"/>
      <c r="I34" s="77"/>
      <c r="J34" s="77"/>
      <c r="K34" s="77"/>
      <c r="L34" s="130"/>
      <c r="M34" s="131"/>
      <c r="N34" s="32"/>
      <c r="O34" s="42"/>
      <c r="P34" s="43"/>
      <c r="Q34" s="44"/>
      <c r="R34" s="45"/>
      <c r="S34" s="45"/>
      <c r="T34" s="45"/>
      <c r="U34" s="45"/>
      <c r="V34" s="45"/>
      <c r="W34" s="45"/>
    </row>
    <row r="35" spans="1:23" s="46" customFormat="1" ht="16.5" customHeight="1">
      <c r="A35" s="165"/>
      <c r="B35" s="166"/>
      <c r="C35" s="167"/>
      <c r="D35" s="168"/>
      <c r="E35" s="169"/>
      <c r="F35" s="170"/>
      <c r="G35" s="170"/>
      <c r="H35" s="170"/>
      <c r="I35" s="171"/>
      <c r="J35" s="171"/>
      <c r="K35" s="172"/>
      <c r="L35" s="173"/>
      <c r="M35" s="131"/>
      <c r="N35" s="32"/>
      <c r="O35" s="42"/>
      <c r="P35" s="43"/>
      <c r="Q35" s="44"/>
      <c r="R35" s="45"/>
      <c r="S35" s="45"/>
      <c r="T35" s="45"/>
      <c r="U35" s="45"/>
      <c r="V35" s="45"/>
      <c r="W35" s="45"/>
    </row>
    <row r="36" spans="1:23" s="46" customFormat="1" ht="17.25" customHeight="1" thickBot="1">
      <c r="A36" s="174"/>
      <c r="B36" s="175"/>
      <c r="C36" s="176"/>
      <c r="D36" s="66"/>
      <c r="E36" s="177" t="s">
        <v>55</v>
      </c>
      <c r="F36" s="240" t="e">
        <f>#REF!+F12+#REF!+F26+#REF!+#REF!+#REF!+F34+#REF!</f>
        <v>#REF!</v>
      </c>
      <c r="G36" s="241" t="e">
        <f>#REF!+G12+#REF!+G26+#REF!+#REF!+#REF!+G34+#REF!</f>
        <v>#REF!</v>
      </c>
      <c r="H36" s="178" t="s">
        <v>4</v>
      </c>
      <c r="I36" s="179"/>
      <c r="J36" s="179"/>
      <c r="K36" s="180"/>
      <c r="L36" s="181" t="s">
        <v>90</v>
      </c>
      <c r="M36" s="182"/>
      <c r="N36" s="32"/>
      <c r="O36" s="125"/>
      <c r="P36" s="43"/>
      <c r="Q36" s="183"/>
      <c r="R36" s="43"/>
      <c r="S36" s="45"/>
      <c r="T36" s="45"/>
      <c r="U36" s="45"/>
      <c r="V36" s="45"/>
      <c r="W36" s="45"/>
    </row>
    <row r="37" spans="1:23" s="42" customFormat="1" ht="17.25" customHeight="1" thickTop="1">
      <c r="A37" s="184"/>
      <c r="B37" s="175"/>
      <c r="C37" s="176"/>
      <c r="D37" s="66"/>
      <c r="E37" s="185" t="s">
        <v>54</v>
      </c>
      <c r="F37" s="186">
        <f>SUM(F15:F25)</f>
        <v>50552</v>
      </c>
      <c r="G37" s="242">
        <f>SUM(G15:G25)</f>
        <v>17434.5</v>
      </c>
      <c r="H37" s="73" t="s">
        <v>38</v>
      </c>
      <c r="I37" s="68"/>
      <c r="J37" s="68"/>
      <c r="K37" s="187"/>
      <c r="L37" s="188">
        <f>F37/52/36</f>
        <v>27.004273504273506</v>
      </c>
      <c r="M37" s="189"/>
      <c r="N37" s="32"/>
      <c r="O37" s="125"/>
      <c r="P37" s="43"/>
      <c r="Q37" s="190"/>
      <c r="R37" s="43"/>
      <c r="S37" s="125"/>
      <c r="T37" s="125"/>
      <c r="U37" s="125"/>
      <c r="V37" s="125"/>
      <c r="W37" s="125"/>
    </row>
    <row r="38" spans="1:23" s="42" customFormat="1" ht="17.25" customHeight="1">
      <c r="A38" s="184"/>
      <c r="B38" s="175"/>
      <c r="C38" s="176"/>
      <c r="D38" s="66"/>
      <c r="E38" s="185"/>
      <c r="F38" s="191" t="e">
        <f>SUM(#REF!)</f>
        <v>#REF!</v>
      </c>
      <c r="G38" s="243" t="e">
        <f>SUM(#REF!)</f>
        <v>#REF!</v>
      </c>
      <c r="H38" s="192" t="s">
        <v>43</v>
      </c>
      <c r="I38" s="69"/>
      <c r="J38" s="69"/>
      <c r="K38" s="192"/>
      <c r="L38" s="193" t="e">
        <f>F38/52/36</f>
        <v>#REF!</v>
      </c>
      <c r="M38" s="189"/>
      <c r="N38" s="32"/>
      <c r="O38" s="125"/>
      <c r="P38" s="43"/>
      <c r="Q38" s="190"/>
      <c r="R38" s="43"/>
      <c r="S38" s="125"/>
      <c r="T38" s="125"/>
      <c r="U38" s="125"/>
      <c r="V38" s="125"/>
      <c r="W38" s="125"/>
    </row>
    <row r="39" spans="1:23" s="42" customFormat="1" ht="17.25" customHeight="1" thickBot="1">
      <c r="A39" s="184"/>
      <c r="B39" s="175"/>
      <c r="C39" s="176"/>
      <c r="D39" s="66"/>
      <c r="E39" s="185"/>
      <c r="F39" s="194">
        <f>F29+F30+F31+F32+F33</f>
        <v>10832</v>
      </c>
      <c r="G39" s="244">
        <f>G29+G30+G31+G32+G33</f>
        <v>501.9</v>
      </c>
      <c r="H39" s="195" t="s">
        <v>44</v>
      </c>
      <c r="I39" s="196"/>
      <c r="J39" s="196"/>
      <c r="K39" s="195"/>
      <c r="L39" s="197">
        <f>F39/52/36</f>
        <v>5.786324786324787</v>
      </c>
      <c r="M39" s="189"/>
      <c r="N39" s="32"/>
      <c r="O39" s="125"/>
      <c r="P39" s="43"/>
      <c r="Q39" s="190"/>
      <c r="R39" s="43"/>
      <c r="S39" s="125"/>
      <c r="T39" s="125"/>
      <c r="U39" s="125"/>
      <c r="V39" s="125"/>
      <c r="W39" s="125"/>
    </row>
    <row r="40" spans="1:23" s="42" customFormat="1" ht="17.25" customHeight="1" thickTop="1">
      <c r="A40" s="184"/>
      <c r="B40" s="175"/>
      <c r="C40" s="176"/>
      <c r="D40" s="66"/>
      <c r="E40" s="185"/>
      <c r="F40" s="198" t="e">
        <f>F37+F38+F39</f>
        <v>#REF!</v>
      </c>
      <c r="G40" s="245" t="e">
        <f>G37+G38+G39</f>
        <v>#REF!</v>
      </c>
      <c r="H40" s="70" t="s">
        <v>39</v>
      </c>
      <c r="I40" s="70"/>
      <c r="J40" s="70"/>
      <c r="K40" s="199"/>
      <c r="L40" s="200" t="e">
        <f>F40/52/36</f>
        <v>#REF!</v>
      </c>
      <c r="M40" s="189"/>
      <c r="N40" s="32"/>
      <c r="O40" s="125"/>
      <c r="P40" s="43"/>
      <c r="Q40" s="190"/>
      <c r="R40" s="43"/>
      <c r="S40" s="125"/>
      <c r="T40" s="125"/>
      <c r="U40" s="125"/>
      <c r="V40" s="125"/>
      <c r="W40" s="125"/>
    </row>
    <row r="41" spans="1:23" s="42" customFormat="1" ht="16.5" customHeight="1">
      <c r="A41" s="184"/>
      <c r="B41" s="175"/>
      <c r="C41" s="201"/>
      <c r="D41" s="202"/>
      <c r="E41" s="185"/>
      <c r="F41" s="198" t="e">
        <f>F36-F40</f>
        <v>#REF!</v>
      </c>
      <c r="G41" s="245" t="e">
        <f>G36-G40</f>
        <v>#REF!</v>
      </c>
      <c r="H41" s="70" t="s">
        <v>91</v>
      </c>
      <c r="I41" s="71"/>
      <c r="J41" s="71"/>
      <c r="K41" s="203"/>
      <c r="L41" s="200" t="e">
        <f>F41/52/40</f>
        <v>#REF!</v>
      </c>
      <c r="M41" s="125"/>
      <c r="N41" s="32"/>
      <c r="O41" s="125"/>
      <c r="P41" s="43"/>
      <c r="Q41" s="190"/>
      <c r="R41" s="43"/>
      <c r="S41" s="125"/>
      <c r="T41" s="125"/>
      <c r="U41" s="125"/>
      <c r="V41" s="125"/>
      <c r="W41" s="125"/>
    </row>
    <row r="42" spans="1:23" s="42" customFormat="1" ht="16.5" customHeight="1">
      <c r="A42" s="184"/>
      <c r="B42" s="175"/>
      <c r="C42" s="201"/>
      <c r="D42" s="202"/>
      <c r="E42" s="185"/>
      <c r="I42" s="72"/>
      <c r="J42" s="72"/>
      <c r="K42" s="203"/>
      <c r="L42" s="204" t="e">
        <f>SUM(L40:L41)</f>
        <v>#REF!</v>
      </c>
      <c r="M42" s="205"/>
      <c r="N42" s="32"/>
      <c r="O42" s="125"/>
      <c r="P42" s="43"/>
      <c r="Q42" s="190"/>
      <c r="R42" s="43"/>
      <c r="S42" s="125"/>
      <c r="T42" s="125"/>
      <c r="U42" s="125"/>
      <c r="V42" s="125"/>
      <c r="W42" s="125"/>
    </row>
    <row r="43" spans="1:23" s="46" customFormat="1" ht="18.75">
      <c r="A43" s="174"/>
      <c r="B43" s="206" t="s">
        <v>37</v>
      </c>
      <c r="F43" s="207"/>
      <c r="G43" s="207"/>
      <c r="H43" s="208"/>
      <c r="I43" s="209"/>
      <c r="J43" s="209"/>
      <c r="K43" s="209"/>
      <c r="L43" s="45"/>
      <c r="M43" s="45"/>
      <c r="N43" s="32"/>
      <c r="O43" s="125"/>
      <c r="P43" s="43"/>
      <c r="Q43" s="190"/>
      <c r="R43" s="45"/>
      <c r="S43" s="45"/>
      <c r="T43" s="45"/>
      <c r="U43" s="45"/>
      <c r="V43" s="45"/>
      <c r="W43" s="45"/>
    </row>
    <row r="44" spans="1:23" s="202" customFormat="1" ht="16.5" thickBot="1">
      <c r="A44" s="174"/>
      <c r="K44" s="66"/>
      <c r="L44" s="78"/>
      <c r="M44" s="78"/>
      <c r="N44" s="32"/>
      <c r="O44" s="92"/>
      <c r="P44" s="210"/>
      <c r="Q44" s="211"/>
      <c r="R44" s="92"/>
      <c r="S44" s="125"/>
      <c r="T44" s="92"/>
      <c r="U44" s="92"/>
      <c r="V44" s="92"/>
      <c r="W44" s="92"/>
    </row>
    <row r="45" spans="1:23" s="9" customFormat="1" ht="16.5" thickBot="1">
      <c r="A45" s="6"/>
      <c r="B45" s="20"/>
      <c r="C45" s="1"/>
      <c r="D45" s="64"/>
      <c r="K45" s="11"/>
      <c r="L45" s="13"/>
      <c r="M45" s="14"/>
      <c r="N45" s="16"/>
      <c r="O45" s="14"/>
      <c r="P45" s="18"/>
      <c r="Q45" s="19"/>
      <c r="R45" s="18"/>
      <c r="S45" s="18"/>
      <c r="T45" s="18"/>
      <c r="U45" s="18"/>
      <c r="V45" s="18"/>
      <c r="W45" s="18"/>
    </row>
  </sheetData>
  <sheetProtection/>
  <printOptions/>
  <pageMargins left="0.1968503937007874" right="0.1968503937007874" top="0.7874015748031497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2012-04-03T13:12:01Z</cp:lastPrinted>
  <dcterms:created xsi:type="dcterms:W3CDTF">1996-10-08T23:32:33Z</dcterms:created>
  <dcterms:modified xsi:type="dcterms:W3CDTF">2012-04-05T09:59:20Z</dcterms:modified>
  <cp:category/>
  <cp:version/>
  <cp:contentType/>
  <cp:contentStatus/>
</cp:coreProperties>
</file>